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БЮДЖЕТА'!$A$8:$I$213</definedName>
    <definedName name="_xlnm.Print_Titles" localSheetId="0">'БЕЗ УЧЕТА СЧЕТОВ БЮДЖЕТА'!$8:$8</definedName>
    <definedName name="_xlnm.Print_Area" localSheetId="0">'БЕЗ УЧЕТА СЧЕТОВ БЮДЖЕТА'!$A$1:$I$215</definedName>
  </definedNames>
  <calcPr fullCalcOnLoad="1"/>
</workbook>
</file>

<file path=xl/sharedStrings.xml><?xml version="1.0" encoding="utf-8"?>
<sst xmlns="http://schemas.openxmlformats.org/spreadsheetml/2006/main" count="464" uniqueCount="335">
  <si>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</si>
  <si>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</si>
  <si>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</si>
  <si>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</si>
  <si>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</si>
  <si>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</si>
  <si>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</si>
  <si>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</si>
  <si>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</si>
  <si>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</si>
  <si>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</si>
  <si>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</si>
  <si>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</si>
  <si>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</si>
  <si>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</si>
  <si>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</si>
  <si>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</si>
  <si>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</si>
  <si>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</si>
  <si>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</si>
  <si>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</si>
  <si>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</si>
  <si>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</si>
  <si>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</si>
  <si>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</si>
  <si>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</si>
  <si>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</si>
  <si>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</si>
  <si>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</si>
  <si>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</si>
  <si>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</si>
  <si>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</si>
  <si>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</si>
  <si>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</si>
  <si>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</si>
  <si>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</si>
  <si>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</si>
  <si>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</si>
  <si>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</si>
  <si>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</si>
  <si>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</si>
  <si>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</si>
  <si>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</si>
  <si>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</si>
  <si>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</si>
  <si>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</si>
  <si>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</si>
  <si>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</si>
  <si>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</si>
  <si>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</si>
  <si>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</si>
  <si>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</si>
  <si>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</si>
  <si>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</si>
  <si>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</si>
  <si>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</si>
  <si>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</si>
  <si>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</si>
  <si>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</si>
  <si>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</si>
  <si>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</si>
  <si>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</si>
  <si>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</si>
  <si>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</si>
  <si>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</si>
  <si>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</si>
  <si>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</si>
  <si>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</si>
  <si>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</si>
  <si>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</si>
  <si>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</si>
  <si>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</si>
  <si>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</si>
  <si>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</si>
  <si>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</si>
  <si>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</si>
  <si>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</si>
  <si>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</si>
  <si>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</si>
  <si>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</si>
  <si>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</si>
  <si>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</si>
  <si>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</si>
  <si>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</si>
  <si>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</si>
  <si>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</si>
  <si>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</si>
  <si>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</si>
  <si>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</si>
  <si>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</si>
  <si>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</si>
  <si>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</si>
  <si>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</si>
  <si>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</si>
  <si>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</si>
  <si>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</si>
  <si>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</si>
  <si>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</si>
  <si>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</si>
  <si>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</si>
  <si>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</si>
  <si>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</si>
  <si>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</si>
  <si>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</si>
  <si>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</si>
  <si>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</si>
  <si>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</si>
  <si>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</si>
  <si>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</si>
  <si>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</si>
  <si>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</si>
  <si>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</si>
  <si>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</si>
  <si>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</si>
  <si>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</si>
  <si>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</si>
  <si>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</si>
  <si>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</si>
  <si>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</si>
  <si>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</si>
  <si>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</si>
  <si>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</si>
  <si>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</si>
  <si>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</si>
  <si>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</si>
  <si>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</si>
  <si>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</si>
  <si>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</si>
  <si>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</si>
  <si>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</si>
  <si>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</si>
  <si>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</si>
  <si>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</si>
  <si>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</si>
  <si>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</si>
  <si>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</si>
  <si>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</si>
  <si>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</si>
  <si>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</si>
  <si>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</si>
  <si>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</si>
  <si>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</si>
  <si>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</si>
  <si>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</si>
  <si>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</si>
  <si>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</si>
  <si>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</si>
  <si>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</si>
  <si>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</si>
  <si>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</si>
  <si>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</si>
  <si>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</si>
  <si>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</si>
  <si>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</si>
  <si>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</si>
  <si>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9990093120</t>
  </si>
  <si>
    <t>9990004910</t>
  </si>
  <si>
    <t>9990004500</t>
  </si>
  <si>
    <t>9990006500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</si>
  <si>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</si>
  <si>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</si>
  <si>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</si>
  <si>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</si>
  <si>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</si>
  <si>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</si>
  <si>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</si>
  <si>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</si>
  <si>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</si>
  <si>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</si>
  <si>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</si>
  <si>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</si>
  <si>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</si>
  <si>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</si>
  <si>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</si>
  <si>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</si>
  <si>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</si>
  <si>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</si>
  <si>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</si>
  <si>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</si>
  <si>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</si>
  <si>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</si>
  <si>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</si>
  <si>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</si>
  <si>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</si>
  <si>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</si>
  <si>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</si>
  <si>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</si>
  <si>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</si>
  <si>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</si>
  <si>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</si>
  <si>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</si>
  <si>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</si>
  <si>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</si>
  <si>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</si>
  <si>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</si>
  <si>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</si>
  <si>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</si>
  <si>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</si>
  <si>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</si>
  <si>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</si>
  <si>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</si>
  <si>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</si>
  <si>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</si>
  <si>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</si>
  <si>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</si>
  <si>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</si>
  <si>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</si>
  <si>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</si>
  <si>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</si>
  <si>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</si>
  <si>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</si>
  <si>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</si>
  <si>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</si>
  <si>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</si>
  <si>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</si>
  <si>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</si>
  <si>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</si>
  <si>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</si>
  <si>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</si>
  <si>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</si>
  <si>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</si>
  <si>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</si>
  <si>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</si>
  <si>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</si>
  <si>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</si>
  <si>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</si>
  <si>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</si>
  <si>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</si>
  <si>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</si>
  <si>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</si>
  <si>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</si>
  <si>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</si>
  <si>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</si>
  <si>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</si>
  <si>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</si>
  <si>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</si>
  <si>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</si>
  <si>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</si>
  <si>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</si>
  <si>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</si>
  <si>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</si>
  <si>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</si>
  <si>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</si>
  <si>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</si>
  <si>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</si>
  <si>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</si>
  <si>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</si>
  <si>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</si>
  <si>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</si>
  <si>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</si>
  <si>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</si>
  <si>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</si>
  <si>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</si>
  <si>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</si>
  <si>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</si>
  <si>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</si>
  <si>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</si>
  <si>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</si>
  <si>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</si>
  <si>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</si>
  <si>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</si>
  <si>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</si>
  <si>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</si>
  <si>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</si>
  <si>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</si>
  <si>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</si>
  <si>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</si>
  <si>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</si>
  <si>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</si>
  <si>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</si>
  <si>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</si>
  <si>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</si>
  <si>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</si>
  <si>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 xml:space="preserve"> 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</si>
  <si>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</si>
  <si>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</si>
  <si>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</si>
  <si>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</si>
  <si>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</si>
  <si>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</si>
  <si>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0400010600</t>
  </si>
  <si>
    <t>0500010600</t>
  </si>
  <si>
    <t>0600010600</t>
  </si>
  <si>
    <t>0700010600</t>
  </si>
  <si>
    <t>0700010610</t>
  </si>
  <si>
    <t>0800010600</t>
  </si>
  <si>
    <t>0800010630</t>
  </si>
  <si>
    <t>1000010600</t>
  </si>
  <si>
    <t>1100010600</t>
  </si>
  <si>
    <t>1100010610</t>
  </si>
  <si>
    <t>1100010611</t>
  </si>
  <si>
    <t>1100010620</t>
  </si>
  <si>
    <t>1500010600</t>
  </si>
  <si>
    <t>150P592190</t>
  </si>
  <si>
    <t>150P5S2190</t>
  </si>
  <si>
    <t>Расходы на оснащение объектов спортивной инфраструктуры спортивно-технологическим оборудованием</t>
  </si>
  <si>
    <t>Расходы на развитие спортивной инфраструктуры, находящейся в муниципальной собственности за счет краевого бюджета</t>
  </si>
  <si>
    <t>1610010600</t>
  </si>
  <si>
    <t>1630010600</t>
  </si>
  <si>
    <t>1800010600</t>
  </si>
  <si>
    <t>1800010610</t>
  </si>
  <si>
    <t>1900010600</t>
  </si>
  <si>
    <t>1900010610</t>
  </si>
  <si>
    <t>2300010600</t>
  </si>
  <si>
    <t>2300011610</t>
  </si>
  <si>
    <t>2400010600</t>
  </si>
  <si>
    <t>2600010600</t>
  </si>
  <si>
    <t>9990010710</t>
  </si>
  <si>
    <t>9990010680</t>
  </si>
  <si>
    <t>9990010660</t>
  </si>
  <si>
    <t>9990010650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</si>
  <si>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</si>
  <si>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</si>
  <si>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</si>
  <si>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0330093140</t>
  </si>
  <si>
    <t>1200010600</t>
  </si>
  <si>
    <t>1300010600</t>
  </si>
  <si>
    <t>9990007100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</si>
  <si>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</si>
  <si>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</si>
  <si>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</si>
  <si>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</si>
  <si>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</si>
  <si>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</si>
  <si>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0600011610</t>
  </si>
  <si>
    <t>Исполнено</t>
  </si>
  <si>
    <t>Приложение 4 к решению Думы</t>
  </si>
  <si>
    <t>района № ______ от _______</t>
  </si>
  <si>
    <t>районного бюджета за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</si>
  <si>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</si>
  <si>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</si>
  <si>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</si>
  <si>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</si>
  <si>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</si>
  <si>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0200011690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</si>
</sst>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176" fontId="2" fillId="35" borderId="16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4" fillId="34" borderId="15" xfId="0" applyNumberFormat="1" applyFont="1" applyFill="1" applyBorder="1" applyAlignment="1">
      <alignment horizontal="center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4" fillId="40" borderId="15" xfId="0" applyNumberFormat="1" applyFont="1" applyFill="1" applyBorder="1" applyAlignment="1">
      <alignment horizontal="center" vertical="center" wrapText="1"/>
    </xf>
    <xf numFmtId="177" fontId="4" fillId="40" borderId="19" xfId="0" applyNumberFormat="1" applyFont="1" applyFill="1" applyBorder="1" applyAlignment="1">
      <alignment horizontal="center" vertical="center" wrapText="1"/>
    </xf>
    <xf numFmtId="177" fontId="3" fillId="40" borderId="20" xfId="0" applyNumberFormat="1" applyFont="1" applyFill="1" applyBorder="1" applyAlignment="1">
      <alignment horizontal="center" vertical="center" wrapText="1"/>
    </xf>
    <xf numFmtId="177" fontId="3" fillId="40" borderId="21" xfId="0" applyNumberFormat="1" applyFont="1" applyFill="1" applyBorder="1" applyAlignment="1">
      <alignment horizontal="center" vertical="center" wrapText="1"/>
    </xf>
    <xf numFmtId="177" fontId="11" fillId="34" borderId="22" xfId="0" applyNumberFormat="1" applyFont="1" applyFill="1" applyBorder="1" applyAlignment="1">
      <alignment horizontal="center" vertical="center" wrapText="1"/>
    </xf>
    <xf numFmtId="177" fontId="11" fillId="34" borderId="23" xfId="0" applyNumberFormat="1" applyFont="1" applyFill="1" applyBorder="1" applyAlignment="1">
      <alignment horizontal="center" vertical="center" wrapText="1"/>
    </xf>
    <xf numFmtId="177" fontId="11" fillId="34" borderId="24" xfId="0" applyNumberFormat="1" applyFont="1" applyFill="1" applyBorder="1" applyAlignment="1">
      <alignment horizontal="center" vertical="center" wrapText="1"/>
    </xf>
    <xf numFmtId="177" fontId="11" fillId="34" borderId="18" xfId="0" applyNumberFormat="1" applyFont="1" applyFill="1" applyBorder="1" applyAlignment="1">
      <alignment horizontal="center" vertical="center" wrapText="1"/>
    </xf>
    <xf numFmtId="177" fontId="8" fillId="36" borderId="25" xfId="0" applyNumberFormat="1" applyFont="1" applyFill="1" applyBorder="1" applyAlignment="1">
      <alignment horizontal="center" vertical="center" shrinkToFit="1"/>
    </xf>
    <xf numFmtId="177" fontId="8" fillId="36" borderId="26" xfId="0" applyNumberFormat="1" applyFont="1" applyFill="1" applyBorder="1" applyAlignment="1">
      <alignment horizontal="center" vertical="center" shrinkToFit="1"/>
    </xf>
    <xf numFmtId="177" fontId="8" fillId="36" borderId="13" xfId="0" applyNumberFormat="1" applyFont="1" applyFill="1" applyBorder="1" applyAlignment="1">
      <alignment horizontal="center" vertical="center" shrinkToFit="1"/>
    </xf>
    <xf numFmtId="177" fontId="2" fillId="36" borderId="25" xfId="0" applyNumberFormat="1" applyFont="1" applyFill="1" applyBorder="1" applyAlignment="1">
      <alignment horizontal="center" vertical="center" shrinkToFit="1"/>
    </xf>
    <xf numFmtId="177" fontId="2" fillId="36" borderId="2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wrapText="1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shrinkToFit="1"/>
    </xf>
    <xf numFmtId="177" fontId="2" fillId="35" borderId="27" xfId="0" applyNumberFormat="1" applyFont="1" applyFill="1" applyBorder="1" applyAlignment="1">
      <alignment horizontal="center" vertical="center" wrapText="1"/>
    </xf>
    <xf numFmtId="177" fontId="8" fillId="36" borderId="13" xfId="0" applyNumberFormat="1" applyFont="1" applyFill="1" applyBorder="1" applyAlignment="1">
      <alignment horizontal="center" vertical="center" wrapText="1" shrinkToFit="1"/>
    </xf>
    <xf numFmtId="177" fontId="8" fillId="36" borderId="16" xfId="0" applyNumberFormat="1" applyFont="1" applyFill="1" applyBorder="1" applyAlignment="1">
      <alignment horizontal="center" vertical="center" shrinkToFit="1"/>
    </xf>
    <xf numFmtId="177" fontId="8" fillId="36" borderId="16" xfId="0" applyNumberFormat="1" applyFont="1" applyFill="1" applyBorder="1" applyAlignment="1">
      <alignment horizontal="center" vertical="center" wrapText="1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/>
    </xf>
    <xf numFmtId="177" fontId="11" fillId="40" borderId="18" xfId="0" applyNumberFormat="1" applyFont="1" applyFill="1" applyBorder="1" applyAlignment="1">
      <alignment horizontal="center" vertical="center" wrapText="1"/>
    </xf>
    <xf numFmtId="177" fontId="2" fillId="40" borderId="25" xfId="0" applyNumberFormat="1" applyFont="1" applyFill="1" applyBorder="1" applyAlignment="1">
      <alignment horizontal="center" vertical="center" shrinkToFit="1"/>
    </xf>
    <xf numFmtId="177" fontId="2" fillId="40" borderId="26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9" borderId="16" xfId="0" applyNumberFormat="1" applyFont="1" applyFill="1" applyBorder="1" applyAlignment="1">
      <alignment horizontal="center" vertical="center" shrinkToFit="1"/>
    </xf>
    <xf numFmtId="177" fontId="2" fillId="39" borderId="13" xfId="0" applyNumberFormat="1" applyFont="1" applyFill="1" applyBorder="1" applyAlignment="1">
      <alignment horizontal="center" vertical="center" shrinkToFit="1"/>
    </xf>
    <xf numFmtId="177" fontId="5" fillId="42" borderId="25" xfId="0" applyNumberFormat="1" applyFont="1" applyFill="1" applyBorder="1" applyAlignment="1">
      <alignment horizontal="center" vertical="center" shrinkToFit="1"/>
    </xf>
    <xf numFmtId="177" fontId="5" fillId="42" borderId="26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wrapText="1" shrinkToFit="1"/>
    </xf>
    <xf numFmtId="177" fontId="2" fillId="35" borderId="25" xfId="0" applyNumberFormat="1" applyFont="1" applyFill="1" applyBorder="1" applyAlignment="1">
      <alignment horizontal="center" vertical="center" shrinkToFit="1"/>
    </xf>
    <xf numFmtId="177" fontId="2" fillId="35" borderId="2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wrapText="1" shrinkToFit="1"/>
    </xf>
    <xf numFmtId="177" fontId="5" fillId="42" borderId="12" xfId="0" applyNumberFormat="1" applyFont="1" applyFill="1" applyBorder="1" applyAlignment="1">
      <alignment horizontal="center" vertical="center" shrinkToFit="1"/>
    </xf>
    <xf numFmtId="177" fontId="5" fillId="42" borderId="11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wrapText="1" shrinkToFit="1"/>
    </xf>
    <xf numFmtId="177" fontId="5" fillId="42" borderId="16" xfId="0" applyNumberFormat="1" applyFont="1" applyFill="1" applyBorder="1" applyAlignment="1">
      <alignment horizontal="center" vertical="center" shrinkToFit="1"/>
    </xf>
    <xf numFmtId="177" fontId="2" fillId="36" borderId="12" xfId="0" applyNumberFormat="1" applyFont="1" applyFill="1" applyBorder="1" applyAlignment="1">
      <alignment horizontal="center" vertical="center" shrinkToFit="1"/>
    </xf>
    <xf numFmtId="177" fontId="11" fillId="34" borderId="15" xfId="0" applyNumberFormat="1" applyFont="1" applyFill="1" applyBorder="1" applyAlignment="1">
      <alignment horizontal="center" vertical="center" wrapText="1"/>
    </xf>
    <xf numFmtId="177" fontId="11" fillId="34" borderId="19" xfId="0" applyNumberFormat="1" applyFont="1" applyFill="1" applyBorder="1" applyAlignment="1">
      <alignment horizontal="center" vertical="center" wrapTex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171" fontId="55" fillId="40" borderId="0" xfId="62" applyFont="1" applyFill="1" applyBorder="1" applyAlignment="1" applyProtection="1">
      <alignment horizontal="right" shrinkToFit="1"/>
      <protection/>
    </xf>
    <xf numFmtId="4" fontId="55" fillId="40" borderId="0" xfId="33" applyNumberFormat="1" applyFont="1" applyFill="1" applyBorder="1" applyAlignment="1" applyProtection="1">
      <alignment horizontal="right" shrinkToFit="1"/>
      <protection/>
    </xf>
    <xf numFmtId="4" fontId="56" fillId="40" borderId="0" xfId="34" applyNumberFormat="1" applyFont="1" applyFill="1" applyBorder="1" applyAlignment="1" applyProtection="1">
      <alignment horizontal="right" shrinkToFit="1"/>
      <protection/>
    </xf>
    <xf numFmtId="171" fontId="3" fillId="40" borderId="0" xfId="62" applyFont="1" applyFill="1" applyBorder="1" applyAlignment="1">
      <alignment/>
    </xf>
    <xf numFmtId="171" fontId="3" fillId="40" borderId="0" xfId="62" applyFont="1" applyFill="1" applyBorder="1" applyAlignment="1">
      <alignment/>
    </xf>
    <xf numFmtId="171" fontId="3" fillId="40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177" fontId="1" fillId="34" borderId="11" xfId="0" applyNumberFormat="1" applyFont="1" applyFill="1" applyBorder="1" applyAlignment="1">
      <alignment horizontal="center" vertical="center" wrapText="1"/>
    </xf>
    <xf numFmtId="171" fontId="1" fillId="41" borderId="11" xfId="62" applyFont="1" applyFill="1" applyBorder="1" applyAlignment="1">
      <alignment horizontal="center" vertical="center" wrapText="1"/>
    </xf>
    <xf numFmtId="4" fontId="4" fillId="42" borderId="11" xfId="0" applyNumberFormat="1" applyFont="1" applyFill="1" applyBorder="1" applyAlignment="1">
      <alignment horizontal="center" vertical="center" shrinkToFit="1"/>
    </xf>
    <xf numFmtId="177" fontId="2" fillId="37" borderId="11" xfId="62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3" fillId="40" borderId="0" xfId="0" applyFont="1" applyFill="1" applyAlignment="1">
      <alignment horizontal="left" vertical="center"/>
    </xf>
    <xf numFmtId="0" fontId="3" fillId="40" borderId="0" xfId="0" applyFont="1" applyFill="1" applyBorder="1" applyAlignment="1">
      <alignment horizontal="right"/>
    </xf>
    <xf numFmtId="0" fontId="1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 horizontal="center" vertical="center" shrinkToFit="1"/>
    </xf>
    <xf numFmtId="180" fontId="1" fillId="40" borderId="0" xfId="0" applyNumberFormat="1" applyFont="1" applyFill="1" applyAlignment="1">
      <alignment/>
    </xf>
    <xf numFmtId="171" fontId="1" fillId="40" borderId="0" xfId="62" applyFont="1" applyFill="1" applyAlignment="1">
      <alignment/>
    </xf>
    <xf numFmtId="182" fontId="1" fillId="40" borderId="0" xfId="0" applyNumberFormat="1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2"/>
  <sheetViews>
    <sheetView showGridLines="0" tabSelected="1" zoomScale="110" zoomScaleNormal="110" workbookViewId="0" topLeftCell="B200">
      <selection activeCell="AE12" sqref="AE12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4" width="15.125" style="2" customWidth="1"/>
    <col min="5" max="6" width="18.00390625" style="2" customWidth="1"/>
    <col min="7" max="9" width="15.125" style="2" customWidth="1"/>
    <col min="10" max="10" width="22.75390625" style="168" customWidth="1"/>
    <col min="11" max="26" width="0" style="2" hidden="1" customWidth="1"/>
    <col min="27" max="27" width="14.875" style="25" hidden="1" customWidth="1"/>
    <col min="28" max="28" width="11.875" style="20" hidden="1" customWidth="1"/>
    <col min="29" max="29" width="20.75390625" style="2" customWidth="1"/>
    <col min="30" max="30" width="17.125" style="2" customWidth="1"/>
    <col min="31" max="31" width="9.125" style="2" customWidth="1"/>
    <col min="32" max="32" width="22.75390625" style="20" customWidth="1"/>
    <col min="33" max="33" width="9.125" style="2" customWidth="1"/>
    <col min="34" max="34" width="23.375" style="149" customWidth="1"/>
    <col min="35" max="16384" width="9.125" style="2" customWidth="1"/>
  </cols>
  <sheetData>
    <row r="1" spans="2:10" ht="15.75">
      <c r="B1" s="178"/>
      <c r="C1" s="178"/>
      <c r="D1" s="178"/>
      <c r="E1" s="178"/>
      <c r="F1" s="178"/>
      <c r="G1" s="177" t="s">
        <v>326</v>
      </c>
      <c r="H1" s="177"/>
      <c r="I1" s="177"/>
      <c r="J1" s="178"/>
    </row>
    <row r="2" spans="2:10" ht="15.75">
      <c r="B2" s="178"/>
      <c r="C2" s="178"/>
      <c r="D2" s="178"/>
      <c r="E2" s="178"/>
      <c r="F2" s="178"/>
      <c r="G2" s="177" t="s">
        <v>246</v>
      </c>
      <c r="H2" s="177"/>
      <c r="I2" s="177"/>
      <c r="J2" s="178"/>
    </row>
    <row r="3" spans="2:10" ht="15.75">
      <c r="B3" s="178"/>
      <c r="C3" s="178"/>
      <c r="D3" s="178"/>
      <c r="E3" s="178"/>
      <c r="F3" s="178"/>
      <c r="G3" s="177" t="s">
        <v>327</v>
      </c>
      <c r="H3" s="177"/>
      <c r="I3" s="177"/>
      <c r="J3" s="178"/>
    </row>
    <row r="4" spans="2:10" ht="15.75">
      <c r="B4" s="83" t="s">
        <v>273</v>
      </c>
      <c r="C4" s="83"/>
      <c r="D4" s="83"/>
      <c r="E4" s="83"/>
      <c r="F4" s="83"/>
      <c r="G4" s="83"/>
      <c r="H4" s="83"/>
      <c r="I4" s="83"/>
      <c r="J4" s="166"/>
    </row>
    <row r="5" spans="1:28" ht="30.75" customHeight="1">
      <c r="A5" s="176" t="s">
        <v>26</v>
      </c>
      <c r="B5" s="176"/>
      <c r="C5" s="176"/>
      <c r="D5" s="176"/>
      <c r="E5" s="176"/>
      <c r="F5" s="176"/>
      <c r="G5" s="176"/>
      <c r="H5" s="176"/>
      <c r="I5" s="176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AA5" s="2"/>
      <c r="AB5" s="2"/>
    </row>
    <row r="6" spans="1:28" ht="57" customHeight="1">
      <c r="A6" s="175" t="s">
        <v>328</v>
      </c>
      <c r="B6" s="175"/>
      <c r="C6" s="175"/>
      <c r="D6" s="175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AA6" s="2"/>
      <c r="AB6" s="2"/>
    </row>
    <row r="7" spans="1:30" ht="16.5" thickBot="1">
      <c r="A7" s="23"/>
      <c r="B7" s="23"/>
      <c r="C7" s="23"/>
      <c r="D7" s="23"/>
      <c r="E7" s="23"/>
      <c r="F7" s="23"/>
      <c r="G7" s="23"/>
      <c r="H7" s="23"/>
      <c r="I7" s="23" t="s">
        <v>329</v>
      </c>
      <c r="J7" s="16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B7" s="28" t="s">
        <v>23</v>
      </c>
      <c r="AD7" s="159"/>
    </row>
    <row r="8" spans="1:34" ht="51.75" thickBot="1">
      <c r="A8" s="4" t="s">
        <v>0</v>
      </c>
      <c r="B8" s="4" t="s">
        <v>16</v>
      </c>
      <c r="C8" s="4" t="s">
        <v>1</v>
      </c>
      <c r="D8" s="4"/>
      <c r="E8" s="160" t="s">
        <v>330</v>
      </c>
      <c r="F8" s="160" t="s">
        <v>331</v>
      </c>
      <c r="G8" s="86" t="s">
        <v>325</v>
      </c>
      <c r="H8" s="161" t="s">
        <v>332</v>
      </c>
      <c r="I8" s="162" t="s">
        <v>333</v>
      </c>
      <c r="K8" s="16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18" t="s">
        <v>4</v>
      </c>
      <c r="AA8" s="29" t="s">
        <v>25</v>
      </c>
      <c r="AB8" s="21" t="s">
        <v>24</v>
      </c>
      <c r="AF8" s="150"/>
      <c r="AG8" s="151"/>
      <c r="AH8" s="152"/>
    </row>
    <row r="9" spans="1:34" ht="25.5" customHeight="1" thickBot="1">
      <c r="A9" s="46" t="s">
        <v>68</v>
      </c>
      <c r="B9" s="47" t="s">
        <v>2</v>
      </c>
      <c r="C9" s="48"/>
      <c r="D9" s="47" t="s">
        <v>100</v>
      </c>
      <c r="E9" s="90">
        <f>E13+E17+E61+E69+E73+E78+E83+E91+E94+E97+E103+E118+E10+E64+E58+E122+E132+E136+E139+E142</f>
        <v>765348.2361799999</v>
      </c>
      <c r="F9" s="90">
        <f>F13+F17+F61+F69+F73+F78+F83+F91+F94+F97+F103+F118+F10+F64+F58+F122+F132+F136+F139+F142</f>
        <v>1013096.1386100001</v>
      </c>
      <c r="G9" s="90">
        <f>G13+G17+G61+G69+G73+G78+G83+G91+G94+G97+G103+G118+G10+G64+G58+G122+G132+G136+G139+G142</f>
        <v>972648.397</v>
      </c>
      <c r="H9" s="163">
        <f>G9/E9*100</f>
        <v>127.08573052375152</v>
      </c>
      <c r="I9" s="87">
        <f>G9/F9*100</f>
        <v>96.00751201504966</v>
      </c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/>
      <c r="AF9" s="150"/>
      <c r="AG9" s="151"/>
      <c r="AH9" s="152"/>
    </row>
    <row r="10" spans="1:34" ht="33.75" customHeight="1" thickBot="1">
      <c r="A10" s="54" t="s">
        <v>195</v>
      </c>
      <c r="B10" s="55" t="s">
        <v>74</v>
      </c>
      <c r="C10" s="56"/>
      <c r="D10" s="55" t="s">
        <v>101</v>
      </c>
      <c r="E10" s="95">
        <f aca="true" t="shared" si="0" ref="E10:G11">E11</f>
        <v>1388.296</v>
      </c>
      <c r="F10" s="95">
        <f t="shared" si="0"/>
        <v>1414.5768</v>
      </c>
      <c r="G10" s="95">
        <f t="shared" si="0"/>
        <v>1414.576</v>
      </c>
      <c r="H10" s="163">
        <f>G10/E10*100</f>
        <v>101.8929680702098</v>
      </c>
      <c r="I10" s="87">
        <f>G10/F10*100</f>
        <v>99.99994344598328</v>
      </c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94"/>
      <c r="AF10" s="150"/>
      <c r="AG10" s="151"/>
      <c r="AH10" s="152"/>
    </row>
    <row r="11" spans="1:34" ht="18" customHeight="1" thickBot="1">
      <c r="A11" s="73" t="s">
        <v>17</v>
      </c>
      <c r="B11" s="57" t="s">
        <v>74</v>
      </c>
      <c r="C11" s="58"/>
      <c r="D11" s="57" t="s">
        <v>101</v>
      </c>
      <c r="E11" s="96">
        <f t="shared" si="0"/>
        <v>1388.296</v>
      </c>
      <c r="F11" s="96">
        <f t="shared" si="0"/>
        <v>1414.5768</v>
      </c>
      <c r="G11" s="96">
        <f t="shared" si="0"/>
        <v>1414.576</v>
      </c>
      <c r="H11" s="163">
        <f>G11/E11*100</f>
        <v>101.8929680702098</v>
      </c>
      <c r="I11" s="87">
        <f>G11/F11*100</f>
        <v>99.99994344598328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B11" s="94"/>
      <c r="AF11" s="150"/>
      <c r="AG11" s="151"/>
      <c r="AH11" s="152"/>
    </row>
    <row r="12" spans="1:34" ht="32.25" customHeight="1" thickBot="1">
      <c r="A12" s="38" t="s">
        <v>194</v>
      </c>
      <c r="B12" s="59" t="s">
        <v>74</v>
      </c>
      <c r="C12" s="60"/>
      <c r="D12" s="59" t="s">
        <v>191</v>
      </c>
      <c r="E12" s="61">
        <v>1388.296</v>
      </c>
      <c r="F12" s="97">
        <v>1414.5768</v>
      </c>
      <c r="G12" s="97">
        <v>1414.576</v>
      </c>
      <c r="H12" s="163">
        <f>G12/E12*100</f>
        <v>101.8929680702098</v>
      </c>
      <c r="I12" s="87">
        <f>G12/F12*100</f>
        <v>99.99994344598328</v>
      </c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  <c r="AB12" s="94"/>
      <c r="AF12" s="153"/>
      <c r="AG12" s="151"/>
      <c r="AH12" s="154"/>
    </row>
    <row r="13" spans="1:34" ht="32.25" thickBot="1">
      <c r="A13" s="10" t="s">
        <v>196</v>
      </c>
      <c r="B13" s="12">
        <v>951</v>
      </c>
      <c r="C13" s="8"/>
      <c r="D13" s="8" t="s">
        <v>103</v>
      </c>
      <c r="E13" s="62">
        <f>E14</f>
        <v>12906</v>
      </c>
      <c r="F13" s="62">
        <f>F14</f>
        <v>14654.97173</v>
      </c>
      <c r="G13" s="62">
        <f>G14</f>
        <v>14654.972</v>
      </c>
      <c r="H13" s="163">
        <f>G13/E13*100</f>
        <v>113.5516194018286</v>
      </c>
      <c r="I13" s="87">
        <f>G13/F13*100</f>
        <v>100.00000184237818</v>
      </c>
      <c r="K13" s="91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4"/>
      <c r="AF13" s="150"/>
      <c r="AG13" s="151"/>
      <c r="AH13" s="152"/>
    </row>
    <row r="14" spans="1:34" ht="16.5" thickBot="1">
      <c r="A14" s="73" t="s">
        <v>17</v>
      </c>
      <c r="B14" s="74">
        <v>951</v>
      </c>
      <c r="C14" s="75"/>
      <c r="D14" s="74" t="s">
        <v>103</v>
      </c>
      <c r="E14" s="76">
        <f>E15+E16</f>
        <v>12906</v>
      </c>
      <c r="F14" s="76">
        <f>F15+F16</f>
        <v>14654.97173</v>
      </c>
      <c r="G14" s="76">
        <f>G15+G16</f>
        <v>14654.972</v>
      </c>
      <c r="H14" s="163">
        <f aca="true" t="shared" si="1" ref="H14:H77">G14/E14*100</f>
        <v>113.5516194018286</v>
      </c>
      <c r="I14" s="87">
        <f aca="true" t="shared" si="2" ref="I14:I77">G14/F14*100</f>
        <v>100.00000184237818</v>
      </c>
      <c r="K14" s="91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4"/>
      <c r="AF14" s="150"/>
      <c r="AG14" s="151"/>
      <c r="AH14" s="152"/>
    </row>
    <row r="15" spans="1:34" ht="32.25" thickBot="1">
      <c r="A15" s="38" t="s">
        <v>43</v>
      </c>
      <c r="B15" s="35">
        <v>951</v>
      </c>
      <c r="C15" s="37"/>
      <c r="D15" s="36" t="s">
        <v>102</v>
      </c>
      <c r="E15" s="164">
        <v>12906</v>
      </c>
      <c r="F15" s="61">
        <v>12956</v>
      </c>
      <c r="G15" s="61">
        <v>12956</v>
      </c>
      <c r="H15" s="163">
        <f t="shared" si="1"/>
        <v>100.38741670540834</v>
      </c>
      <c r="I15" s="87">
        <f t="shared" si="2"/>
        <v>100</v>
      </c>
      <c r="K15" s="91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94"/>
      <c r="AF15" s="153"/>
      <c r="AG15" s="151"/>
      <c r="AH15" s="155"/>
    </row>
    <row r="16" spans="1:34" ht="18.75">
      <c r="A16" s="38" t="s">
        <v>97</v>
      </c>
      <c r="B16" s="35">
        <v>951</v>
      </c>
      <c r="C16" s="37"/>
      <c r="D16" s="36" t="s">
        <v>334</v>
      </c>
      <c r="E16" s="164">
        <v>0</v>
      </c>
      <c r="F16" s="61">
        <v>1698.97173</v>
      </c>
      <c r="G16" s="61">
        <v>1698.972</v>
      </c>
      <c r="H16" s="163">
        <v>0</v>
      </c>
      <c r="I16" s="87">
        <f t="shared" si="2"/>
        <v>100.00001589196543</v>
      </c>
      <c r="K16" s="9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4"/>
      <c r="AF16" s="153"/>
      <c r="AG16" s="151"/>
      <c r="AH16" s="155"/>
    </row>
    <row r="17" spans="1:34" ht="15.75">
      <c r="A17" s="10" t="s">
        <v>197</v>
      </c>
      <c r="B17" s="12">
        <v>953</v>
      </c>
      <c r="C17" s="8"/>
      <c r="D17" s="8" t="s">
        <v>106</v>
      </c>
      <c r="E17" s="62">
        <f>E18</f>
        <v>581884.257</v>
      </c>
      <c r="F17" s="62">
        <f>F18</f>
        <v>710281.24438</v>
      </c>
      <c r="G17" s="62">
        <f>G18</f>
        <v>698279.219</v>
      </c>
      <c r="H17" s="163">
        <f t="shared" si="1"/>
        <v>120.00311240590929</v>
      </c>
      <c r="I17" s="87">
        <f t="shared" si="2"/>
        <v>98.31024323463919</v>
      </c>
      <c r="K17" s="62">
        <f aca="true" t="shared" si="3" ref="K17:AB17">K18</f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F17" s="150"/>
      <c r="AG17" s="151"/>
      <c r="AH17" s="152"/>
    </row>
    <row r="18" spans="1:34" ht="26.25" thickBot="1">
      <c r="A18" s="73" t="s">
        <v>19</v>
      </c>
      <c r="B18" s="74" t="s">
        <v>18</v>
      </c>
      <c r="C18" s="75"/>
      <c r="D18" s="74" t="s">
        <v>100</v>
      </c>
      <c r="E18" s="76">
        <f>E19+E27+E41+E52+E55+E48</f>
        <v>581884.257</v>
      </c>
      <c r="F18" s="76">
        <f>F19+F27+F41+F52+F55+F48</f>
        <v>710281.24438</v>
      </c>
      <c r="G18" s="76">
        <f>G19+G27+G41+G52+G55+G48</f>
        <v>698279.219</v>
      </c>
      <c r="H18" s="163">
        <f t="shared" si="1"/>
        <v>120.00311240590929</v>
      </c>
      <c r="I18" s="87">
        <f t="shared" si="2"/>
        <v>98.31024323463919</v>
      </c>
      <c r="K18" s="76">
        <f aca="true" t="shared" si="4" ref="K18:AB18">K19+K27+K41+K52+K55</f>
        <v>0</v>
      </c>
      <c r="L18" s="76">
        <f t="shared" si="4"/>
        <v>0</v>
      </c>
      <c r="M18" s="76">
        <f t="shared" si="4"/>
        <v>0</v>
      </c>
      <c r="N18" s="76">
        <f t="shared" si="4"/>
        <v>0</v>
      </c>
      <c r="O18" s="76">
        <f t="shared" si="4"/>
        <v>0</v>
      </c>
      <c r="P18" s="76">
        <f t="shared" si="4"/>
        <v>0</v>
      </c>
      <c r="Q18" s="76">
        <f t="shared" si="4"/>
        <v>0</v>
      </c>
      <c r="R18" s="76">
        <f t="shared" si="4"/>
        <v>0</v>
      </c>
      <c r="S18" s="76">
        <f t="shared" si="4"/>
        <v>0</v>
      </c>
      <c r="T18" s="76">
        <f t="shared" si="4"/>
        <v>0</v>
      </c>
      <c r="U18" s="76">
        <f t="shared" si="4"/>
        <v>0</v>
      </c>
      <c r="V18" s="76">
        <f t="shared" si="4"/>
        <v>0</v>
      </c>
      <c r="W18" s="76">
        <f t="shared" si="4"/>
        <v>0</v>
      </c>
      <c r="X18" s="76">
        <f t="shared" si="4"/>
        <v>0</v>
      </c>
      <c r="Y18" s="76">
        <f t="shared" si="4"/>
        <v>0</v>
      </c>
      <c r="Z18" s="76">
        <f t="shared" si="4"/>
        <v>0</v>
      </c>
      <c r="AA18" s="76">
        <f t="shared" si="4"/>
        <v>0</v>
      </c>
      <c r="AB18" s="76">
        <f t="shared" si="4"/>
        <v>0</v>
      </c>
      <c r="AF18" s="150"/>
      <c r="AG18" s="151"/>
      <c r="AH18" s="152"/>
    </row>
    <row r="19" spans="1:34" ht="19.5" customHeight="1" thickBot="1">
      <c r="A19" s="42" t="s">
        <v>58</v>
      </c>
      <c r="B19" s="14">
        <v>953</v>
      </c>
      <c r="C19" s="6"/>
      <c r="D19" s="6" t="s">
        <v>104</v>
      </c>
      <c r="E19" s="64">
        <f>E20+E23+E21+E25+E24+E26+E22</f>
        <v>125982.587</v>
      </c>
      <c r="F19" s="64">
        <f>F20+F23+F21+F25+F24+F26+F22</f>
        <v>145268.92279</v>
      </c>
      <c r="G19" s="64">
        <f>G20+G23+G21+G25+G24+G26+G22</f>
        <v>143906.81500000003</v>
      </c>
      <c r="H19" s="163">
        <f t="shared" si="1"/>
        <v>114.22754400177544</v>
      </c>
      <c r="I19" s="87">
        <f t="shared" si="2"/>
        <v>99.06235431237482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94"/>
      <c r="AF19" s="150"/>
      <c r="AG19" s="151"/>
      <c r="AH19" s="152"/>
    </row>
    <row r="20" spans="1:34" ht="32.25" thickBot="1">
      <c r="A20" s="34" t="s">
        <v>43</v>
      </c>
      <c r="B20" s="35">
        <v>953</v>
      </c>
      <c r="C20" s="36"/>
      <c r="D20" s="36" t="s">
        <v>105</v>
      </c>
      <c r="E20" s="61">
        <v>36910</v>
      </c>
      <c r="F20" s="61">
        <f>46210+1000</f>
        <v>47210</v>
      </c>
      <c r="G20" s="61">
        <v>47210</v>
      </c>
      <c r="H20" s="163">
        <f t="shared" si="1"/>
        <v>127.90571660796533</v>
      </c>
      <c r="I20" s="87">
        <f t="shared" si="2"/>
        <v>100</v>
      </c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94"/>
      <c r="AF20" s="153"/>
      <c r="AG20" s="151"/>
      <c r="AH20" s="155"/>
    </row>
    <row r="21" spans="1:34" ht="32.25" thickBot="1">
      <c r="A21" s="38" t="s">
        <v>71</v>
      </c>
      <c r="B21" s="35">
        <v>953</v>
      </c>
      <c r="C21" s="36"/>
      <c r="D21" s="36" t="s">
        <v>107</v>
      </c>
      <c r="E21" s="61">
        <v>1000</v>
      </c>
      <c r="F21" s="61">
        <v>9237.03086</v>
      </c>
      <c r="G21" s="61">
        <v>8267.779</v>
      </c>
      <c r="H21" s="163">
        <f t="shared" si="1"/>
        <v>826.7779</v>
      </c>
      <c r="I21" s="87">
        <f t="shared" si="2"/>
        <v>89.5068894465077</v>
      </c>
      <c r="K21" s="9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94"/>
      <c r="AF21" s="153"/>
      <c r="AG21" s="151"/>
      <c r="AH21" s="155"/>
    </row>
    <row r="22" spans="1:34" ht="16.5" thickBot="1">
      <c r="A22" s="38" t="s">
        <v>318</v>
      </c>
      <c r="B22" s="35">
        <v>953</v>
      </c>
      <c r="C22" s="36"/>
      <c r="D22" s="36" t="s">
        <v>319</v>
      </c>
      <c r="E22" s="61">
        <v>0</v>
      </c>
      <c r="F22" s="61">
        <v>30</v>
      </c>
      <c r="G22" s="61">
        <v>30</v>
      </c>
      <c r="H22" s="163">
        <v>0</v>
      </c>
      <c r="I22" s="87">
        <f t="shared" si="2"/>
        <v>100</v>
      </c>
      <c r="K22" s="9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94"/>
      <c r="AF22" s="153"/>
      <c r="AG22" s="151"/>
      <c r="AH22" s="155"/>
    </row>
    <row r="23" spans="1:34" ht="51" customHeight="1" thickBot="1">
      <c r="A23" s="38" t="s">
        <v>59</v>
      </c>
      <c r="B23" s="35">
        <v>953</v>
      </c>
      <c r="C23" s="36"/>
      <c r="D23" s="36" t="s">
        <v>108</v>
      </c>
      <c r="E23" s="61">
        <v>86703</v>
      </c>
      <c r="F23" s="61">
        <v>86703</v>
      </c>
      <c r="G23" s="61">
        <v>86703</v>
      </c>
      <c r="H23" s="163">
        <f t="shared" si="1"/>
        <v>100</v>
      </c>
      <c r="I23" s="87">
        <f t="shared" si="2"/>
        <v>100</v>
      </c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  <c r="AB23" s="94"/>
      <c r="AF23" s="153"/>
      <c r="AG23" s="151"/>
      <c r="AH23" s="155"/>
    </row>
    <row r="24" spans="1:34" ht="51" customHeight="1" thickBot="1">
      <c r="A24" s="44" t="s">
        <v>214</v>
      </c>
      <c r="B24" s="45">
        <v>953</v>
      </c>
      <c r="C24" s="36"/>
      <c r="D24" s="36" t="s">
        <v>245</v>
      </c>
      <c r="E24" s="61">
        <v>0</v>
      </c>
      <c r="F24" s="61">
        <v>600</v>
      </c>
      <c r="G24" s="61">
        <v>523.043</v>
      </c>
      <c r="H24" s="163">
        <v>0</v>
      </c>
      <c r="I24" s="87">
        <f t="shared" si="2"/>
        <v>87.17383333333333</v>
      </c>
      <c r="K24" s="91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4"/>
      <c r="AF24" s="153"/>
      <c r="AG24" s="151"/>
      <c r="AH24" s="155"/>
    </row>
    <row r="25" spans="1:34" ht="51" customHeight="1" thickBot="1">
      <c r="A25" s="38" t="s">
        <v>225</v>
      </c>
      <c r="B25" s="35">
        <v>953</v>
      </c>
      <c r="C25" s="36"/>
      <c r="D25" s="36" t="s">
        <v>226</v>
      </c>
      <c r="E25" s="61">
        <v>1369.587</v>
      </c>
      <c r="F25" s="61">
        <v>1453.70214</v>
      </c>
      <c r="G25" s="61">
        <v>1137.803</v>
      </c>
      <c r="H25" s="163">
        <f t="shared" si="1"/>
        <v>83.07635805538459</v>
      </c>
      <c r="I25" s="87">
        <f t="shared" si="2"/>
        <v>78.26933514729502</v>
      </c>
      <c r="K25" s="91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4"/>
      <c r="AF25" s="153"/>
      <c r="AG25" s="151"/>
      <c r="AH25" s="155"/>
    </row>
    <row r="26" spans="1:34" ht="51" customHeight="1" thickBot="1">
      <c r="A26" s="38" t="s">
        <v>248</v>
      </c>
      <c r="B26" s="35">
        <v>953</v>
      </c>
      <c r="C26" s="36"/>
      <c r="D26" s="36" t="s">
        <v>247</v>
      </c>
      <c r="E26" s="61">
        <v>0</v>
      </c>
      <c r="F26" s="61">
        <v>35.18979</v>
      </c>
      <c r="G26" s="61">
        <v>35.19</v>
      </c>
      <c r="H26" s="163">
        <v>0</v>
      </c>
      <c r="I26" s="87">
        <f t="shared" si="2"/>
        <v>100.00059676400454</v>
      </c>
      <c r="K26" s="91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4"/>
      <c r="AF26" s="153"/>
      <c r="AG26" s="151"/>
      <c r="AH26" s="155"/>
    </row>
    <row r="27" spans="1:34" ht="23.25" customHeight="1" thickBot="1">
      <c r="A27" s="43" t="s">
        <v>60</v>
      </c>
      <c r="B27" s="41">
        <v>953</v>
      </c>
      <c r="C27" s="6"/>
      <c r="D27" s="6" t="s">
        <v>109</v>
      </c>
      <c r="E27" s="64">
        <f>E28+E31+E34+E35+E29+E32+E33+E36+E38+E39+E40+E37+E30</f>
        <v>415355.012</v>
      </c>
      <c r="F27" s="64">
        <f>F28+F31+F34+F35+F29+F32+F33+F36+F38+F39+F40+F37+F30</f>
        <v>513236.11859</v>
      </c>
      <c r="G27" s="64">
        <f>G28+G31+G34+G35+G29+G32+G33+G36+G38+G39+G40+G37+G30</f>
        <v>502895.651</v>
      </c>
      <c r="H27" s="163">
        <f t="shared" si="1"/>
        <v>121.07610031680562</v>
      </c>
      <c r="I27" s="87">
        <f t="shared" si="2"/>
        <v>97.98524164308465</v>
      </c>
      <c r="K27" s="9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94"/>
      <c r="AF27" s="150"/>
      <c r="AG27" s="151"/>
      <c r="AH27" s="152"/>
    </row>
    <row r="28" spans="1:34" ht="32.25" thickBot="1">
      <c r="A28" s="34" t="s">
        <v>43</v>
      </c>
      <c r="B28" s="35">
        <v>953</v>
      </c>
      <c r="C28" s="36"/>
      <c r="D28" s="36" t="s">
        <v>110</v>
      </c>
      <c r="E28" s="164">
        <v>88840</v>
      </c>
      <c r="F28" s="61">
        <f>103940+3500</f>
        <v>107440</v>
      </c>
      <c r="G28" s="61">
        <v>107440</v>
      </c>
      <c r="H28" s="163">
        <f t="shared" si="1"/>
        <v>120.93651508329582</v>
      </c>
      <c r="I28" s="87">
        <f t="shared" si="2"/>
        <v>100</v>
      </c>
      <c r="K28" s="9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  <c r="AB28" s="94"/>
      <c r="AF28" s="153"/>
      <c r="AG28" s="151"/>
      <c r="AH28" s="155"/>
    </row>
    <row r="29" spans="1:34" ht="32.25" thickBot="1">
      <c r="A29" s="38" t="s">
        <v>78</v>
      </c>
      <c r="B29" s="35">
        <v>953</v>
      </c>
      <c r="C29" s="36"/>
      <c r="D29" s="36" t="s">
        <v>111</v>
      </c>
      <c r="E29" s="164">
        <v>3600</v>
      </c>
      <c r="F29" s="61">
        <v>60648.24579</v>
      </c>
      <c r="G29" s="61">
        <v>60535.831</v>
      </c>
      <c r="H29" s="163">
        <f t="shared" si="1"/>
        <v>1681.5508611111109</v>
      </c>
      <c r="I29" s="87">
        <f t="shared" si="2"/>
        <v>99.81464461414227</v>
      </c>
      <c r="K29" s="9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94"/>
      <c r="AF29" s="153"/>
      <c r="AG29" s="151"/>
      <c r="AH29" s="155"/>
    </row>
    <row r="30" spans="1:34" ht="16.5" thickBot="1">
      <c r="A30" s="38" t="s">
        <v>320</v>
      </c>
      <c r="B30" s="35">
        <v>953</v>
      </c>
      <c r="C30" s="36"/>
      <c r="D30" s="36" t="s">
        <v>321</v>
      </c>
      <c r="E30" s="61">
        <v>0</v>
      </c>
      <c r="F30" s="61">
        <v>75</v>
      </c>
      <c r="G30" s="61">
        <v>75</v>
      </c>
      <c r="H30" s="163">
        <v>0</v>
      </c>
      <c r="I30" s="87">
        <f t="shared" si="2"/>
        <v>100</v>
      </c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94"/>
      <c r="AF30" s="153"/>
      <c r="AG30" s="151"/>
      <c r="AH30" s="155"/>
    </row>
    <row r="31" spans="1:34" ht="48" customHeight="1" thickBot="1">
      <c r="A31" s="44" t="s">
        <v>61</v>
      </c>
      <c r="B31" s="45">
        <v>953</v>
      </c>
      <c r="C31" s="36"/>
      <c r="D31" s="36" t="s">
        <v>112</v>
      </c>
      <c r="E31" s="61">
        <v>291581</v>
      </c>
      <c r="F31" s="61">
        <v>291581</v>
      </c>
      <c r="G31" s="61">
        <v>294925.972</v>
      </c>
      <c r="H31" s="163">
        <f t="shared" si="1"/>
        <v>101.14718448732943</v>
      </c>
      <c r="I31" s="87">
        <f t="shared" si="2"/>
        <v>101.14718448732943</v>
      </c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  <c r="AB31" s="94"/>
      <c r="AF31" s="153"/>
      <c r="AG31" s="151"/>
      <c r="AH31" s="155"/>
    </row>
    <row r="32" spans="1:34" ht="48" customHeight="1" thickBot="1">
      <c r="A32" s="44" t="s">
        <v>214</v>
      </c>
      <c r="B32" s="45">
        <v>953</v>
      </c>
      <c r="C32" s="36"/>
      <c r="D32" s="36" t="s">
        <v>215</v>
      </c>
      <c r="E32" s="61">
        <v>3200</v>
      </c>
      <c r="F32" s="61">
        <v>2200</v>
      </c>
      <c r="G32" s="61">
        <v>2933.931</v>
      </c>
      <c r="H32" s="163">
        <f t="shared" si="1"/>
        <v>91.68534375</v>
      </c>
      <c r="I32" s="87">
        <f t="shared" si="2"/>
        <v>133.3605</v>
      </c>
      <c r="K32" s="91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94"/>
      <c r="AF32" s="153"/>
      <c r="AG32" s="151"/>
      <c r="AH32" s="155"/>
    </row>
    <row r="33" spans="1:34" ht="48" customHeight="1" thickBot="1">
      <c r="A33" s="44" t="s">
        <v>216</v>
      </c>
      <c r="B33" s="45">
        <v>953</v>
      </c>
      <c r="C33" s="36"/>
      <c r="D33" s="36" t="s">
        <v>217</v>
      </c>
      <c r="E33" s="61">
        <v>17985.202</v>
      </c>
      <c r="F33" s="61">
        <v>17985.202</v>
      </c>
      <c r="G33" s="61">
        <v>16107.752</v>
      </c>
      <c r="H33" s="163">
        <f t="shared" si="1"/>
        <v>89.56114031969172</v>
      </c>
      <c r="I33" s="87">
        <f t="shared" si="2"/>
        <v>89.56114031969172</v>
      </c>
      <c r="K33" s="91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94"/>
      <c r="AF33" s="153"/>
      <c r="AG33" s="151"/>
      <c r="AH33" s="155"/>
    </row>
    <row r="34" spans="1:34" ht="33" customHeight="1" thickBot="1">
      <c r="A34" s="34" t="s">
        <v>64</v>
      </c>
      <c r="B34" s="35">
        <v>953</v>
      </c>
      <c r="C34" s="36"/>
      <c r="D34" s="36" t="s">
        <v>113</v>
      </c>
      <c r="E34" s="61">
        <v>900</v>
      </c>
      <c r="F34" s="61">
        <v>1037.58979</v>
      </c>
      <c r="G34" s="61">
        <v>1037.59</v>
      </c>
      <c r="H34" s="163">
        <f t="shared" si="1"/>
        <v>115.28777777777776</v>
      </c>
      <c r="I34" s="87">
        <f t="shared" si="2"/>
        <v>100.00002023921226</v>
      </c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94"/>
      <c r="AF34" s="153"/>
      <c r="AG34" s="151"/>
      <c r="AH34" s="155"/>
    </row>
    <row r="35" spans="1:34" ht="20.25" customHeight="1" thickBot="1">
      <c r="A35" s="38" t="s">
        <v>65</v>
      </c>
      <c r="B35" s="35">
        <v>953</v>
      </c>
      <c r="C35" s="36"/>
      <c r="D35" s="36" t="s">
        <v>114</v>
      </c>
      <c r="E35" s="61">
        <v>3000</v>
      </c>
      <c r="F35" s="61">
        <v>3498.342</v>
      </c>
      <c r="G35" s="61">
        <v>3498.342</v>
      </c>
      <c r="H35" s="163">
        <f t="shared" si="1"/>
        <v>116.6114</v>
      </c>
      <c r="I35" s="87">
        <f t="shared" si="2"/>
        <v>100</v>
      </c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  <c r="AB35" s="94"/>
      <c r="AF35" s="153"/>
      <c r="AG35" s="151"/>
      <c r="AH35" s="155"/>
    </row>
    <row r="36" spans="1:34" ht="40.5" customHeight="1" thickBot="1">
      <c r="A36" s="38" t="s">
        <v>222</v>
      </c>
      <c r="B36" s="35">
        <v>953</v>
      </c>
      <c r="C36" s="36"/>
      <c r="D36" s="36" t="s">
        <v>241</v>
      </c>
      <c r="E36" s="164">
        <v>4050</v>
      </c>
      <c r="F36" s="61">
        <v>7936</v>
      </c>
      <c r="G36" s="61">
        <v>0</v>
      </c>
      <c r="H36" s="163">
        <f t="shared" si="1"/>
        <v>0</v>
      </c>
      <c r="I36" s="87">
        <f t="shared" si="2"/>
        <v>0</v>
      </c>
      <c r="K36" s="91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94"/>
      <c r="AF36" s="150"/>
      <c r="AG36" s="151"/>
      <c r="AH36" s="152"/>
    </row>
    <row r="37" spans="1:34" ht="40.5" customHeight="1" thickBot="1">
      <c r="A37" s="38" t="s">
        <v>256</v>
      </c>
      <c r="B37" s="35">
        <v>953</v>
      </c>
      <c r="C37" s="36"/>
      <c r="D37" s="36" t="s">
        <v>257</v>
      </c>
      <c r="E37" s="61">
        <v>0</v>
      </c>
      <c r="F37" s="61">
        <v>0</v>
      </c>
      <c r="G37" s="61">
        <v>0</v>
      </c>
      <c r="H37" s="163">
        <v>0</v>
      </c>
      <c r="I37" s="87" t="e">
        <f t="shared" si="2"/>
        <v>#DIV/0!</v>
      </c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94"/>
      <c r="AF37" s="150"/>
      <c r="AG37" s="151"/>
      <c r="AH37" s="152"/>
    </row>
    <row r="38" spans="1:34" ht="51.75" customHeight="1" thickBot="1">
      <c r="A38" s="38" t="s">
        <v>223</v>
      </c>
      <c r="B38" s="35">
        <v>953</v>
      </c>
      <c r="C38" s="36"/>
      <c r="D38" s="36" t="s">
        <v>274</v>
      </c>
      <c r="E38" s="164">
        <v>557.243</v>
      </c>
      <c r="F38" s="61">
        <v>3373.68994</v>
      </c>
      <c r="G38" s="61">
        <v>3373.69</v>
      </c>
      <c r="H38" s="163">
        <f t="shared" si="1"/>
        <v>605.425281250729</v>
      </c>
      <c r="I38" s="87">
        <f t="shared" si="2"/>
        <v>100.0000017784681</v>
      </c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94"/>
      <c r="AF38" s="153"/>
      <c r="AG38" s="151"/>
      <c r="AH38" s="155"/>
    </row>
    <row r="39" spans="1:34" ht="42" customHeight="1" thickBot="1">
      <c r="A39" s="38" t="s">
        <v>224</v>
      </c>
      <c r="B39" s="35">
        <v>953</v>
      </c>
      <c r="C39" s="36"/>
      <c r="D39" s="36" t="s">
        <v>221</v>
      </c>
      <c r="E39" s="164">
        <v>1641.567</v>
      </c>
      <c r="F39" s="61">
        <v>16562.847</v>
      </c>
      <c r="G39" s="61">
        <v>12069.341</v>
      </c>
      <c r="H39" s="163">
        <f t="shared" si="1"/>
        <v>735.2329207397565</v>
      </c>
      <c r="I39" s="87">
        <f t="shared" si="2"/>
        <v>72.86996613565289</v>
      </c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94"/>
      <c r="AF39" s="153"/>
      <c r="AG39" s="151"/>
      <c r="AH39" s="155"/>
    </row>
    <row r="40" spans="1:34" ht="42" customHeight="1" thickBot="1">
      <c r="A40" s="38" t="s">
        <v>250</v>
      </c>
      <c r="B40" s="35">
        <v>953</v>
      </c>
      <c r="C40" s="36"/>
      <c r="D40" s="36" t="s">
        <v>249</v>
      </c>
      <c r="E40" s="164">
        <v>0</v>
      </c>
      <c r="F40" s="61">
        <v>898.20207</v>
      </c>
      <c r="G40" s="61">
        <v>898.202</v>
      </c>
      <c r="H40" s="163">
        <v>0</v>
      </c>
      <c r="I40" s="87">
        <f t="shared" si="2"/>
        <v>99.99999220665345</v>
      </c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4"/>
      <c r="AF40" s="153"/>
      <c r="AG40" s="151"/>
      <c r="AH40" s="155"/>
    </row>
    <row r="41" spans="1:34" ht="32.25" thickBot="1">
      <c r="A41" s="42" t="s">
        <v>62</v>
      </c>
      <c r="B41" s="41">
        <v>953</v>
      </c>
      <c r="C41" s="6"/>
      <c r="D41" s="6" t="s">
        <v>115</v>
      </c>
      <c r="E41" s="64">
        <f>E42+E43+E45+E46+E47+E44</f>
        <v>24053</v>
      </c>
      <c r="F41" s="64">
        <f>F42+F43+F45+F46+F47+F44</f>
        <v>29030.537000000004</v>
      </c>
      <c r="G41" s="64">
        <f>G42+G43+G45+G46+G47+G44</f>
        <v>28975.992000000006</v>
      </c>
      <c r="H41" s="163">
        <f t="shared" si="1"/>
        <v>120.4672681162433</v>
      </c>
      <c r="I41" s="87">
        <f t="shared" si="2"/>
        <v>99.81211163954701</v>
      </c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94"/>
      <c r="AF41" s="150"/>
      <c r="AG41" s="151"/>
      <c r="AH41" s="152"/>
    </row>
    <row r="42" spans="1:34" ht="32.25" thickBot="1">
      <c r="A42" s="34" t="s">
        <v>63</v>
      </c>
      <c r="B42" s="35">
        <v>953</v>
      </c>
      <c r="C42" s="36"/>
      <c r="D42" s="36" t="s">
        <v>116</v>
      </c>
      <c r="E42" s="164">
        <v>24053</v>
      </c>
      <c r="F42" s="61">
        <v>27513</v>
      </c>
      <c r="G42" s="61">
        <v>27513</v>
      </c>
      <c r="H42" s="163">
        <f t="shared" si="1"/>
        <v>114.38490001247246</v>
      </c>
      <c r="I42" s="87">
        <f t="shared" si="2"/>
        <v>100</v>
      </c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3"/>
      <c r="AB42" s="94"/>
      <c r="AF42" s="153"/>
      <c r="AG42" s="151"/>
      <c r="AH42" s="155"/>
    </row>
    <row r="43" spans="1:34" ht="20.25" customHeight="1" thickBot="1">
      <c r="A43" s="38" t="s">
        <v>160</v>
      </c>
      <c r="B43" s="35">
        <v>953</v>
      </c>
      <c r="C43" s="36"/>
      <c r="D43" s="36" t="s">
        <v>161</v>
      </c>
      <c r="E43" s="164">
        <v>0</v>
      </c>
      <c r="F43" s="61">
        <v>1043.969</v>
      </c>
      <c r="G43" s="61">
        <v>1043.969</v>
      </c>
      <c r="H43" s="163">
        <v>0</v>
      </c>
      <c r="I43" s="87">
        <f t="shared" si="2"/>
        <v>100</v>
      </c>
      <c r="K43" s="91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94"/>
      <c r="AF43" s="153"/>
      <c r="AG43" s="151"/>
      <c r="AH43" s="155"/>
    </row>
    <row r="44" spans="1:34" ht="20.25" customHeight="1" thickBot="1">
      <c r="A44" s="85" t="s">
        <v>322</v>
      </c>
      <c r="B44" s="35">
        <v>953</v>
      </c>
      <c r="C44" s="36"/>
      <c r="D44" s="36" t="s">
        <v>323</v>
      </c>
      <c r="E44" s="61">
        <v>0</v>
      </c>
      <c r="F44" s="61">
        <v>15</v>
      </c>
      <c r="G44" s="61">
        <v>15</v>
      </c>
      <c r="H44" s="163">
        <v>0</v>
      </c>
      <c r="I44" s="87">
        <f t="shared" si="2"/>
        <v>100</v>
      </c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4"/>
      <c r="AF44" s="153"/>
      <c r="AG44" s="151"/>
      <c r="AH44" s="155"/>
    </row>
    <row r="45" spans="1:34" ht="62.25" customHeight="1">
      <c r="A45" s="85" t="s">
        <v>312</v>
      </c>
      <c r="B45" s="35">
        <v>953</v>
      </c>
      <c r="C45" s="36"/>
      <c r="D45" s="36" t="s">
        <v>275</v>
      </c>
      <c r="E45" s="164">
        <v>0</v>
      </c>
      <c r="F45" s="61">
        <v>56.81</v>
      </c>
      <c r="G45" s="61">
        <v>56.81</v>
      </c>
      <c r="H45" s="163">
        <v>0</v>
      </c>
      <c r="I45" s="87">
        <f t="shared" si="2"/>
        <v>100</v>
      </c>
      <c r="K45" s="91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94"/>
      <c r="AF45" s="153"/>
      <c r="AG45" s="151"/>
      <c r="AH45" s="155"/>
    </row>
    <row r="46" spans="1:34" ht="63.75" customHeight="1">
      <c r="A46" s="85" t="s">
        <v>313</v>
      </c>
      <c r="B46" s="35">
        <v>953</v>
      </c>
      <c r="C46" s="36"/>
      <c r="D46" s="36" t="s">
        <v>311</v>
      </c>
      <c r="E46" s="164">
        <v>0</v>
      </c>
      <c r="F46" s="61">
        <v>1.758</v>
      </c>
      <c r="G46" s="61">
        <v>1.758</v>
      </c>
      <c r="H46" s="163">
        <v>0</v>
      </c>
      <c r="I46" s="87">
        <f t="shared" si="2"/>
        <v>100</v>
      </c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8"/>
      <c r="AB46" s="98"/>
      <c r="AF46" s="153"/>
      <c r="AG46" s="151"/>
      <c r="AH46" s="155"/>
    </row>
    <row r="47" spans="1:34" ht="48" customHeight="1">
      <c r="A47" s="85" t="s">
        <v>214</v>
      </c>
      <c r="B47" s="35">
        <v>953</v>
      </c>
      <c r="C47" s="36"/>
      <c r="D47" s="36" t="s">
        <v>314</v>
      </c>
      <c r="E47" s="61">
        <v>0</v>
      </c>
      <c r="F47" s="61">
        <v>400</v>
      </c>
      <c r="G47" s="61">
        <v>345.455</v>
      </c>
      <c r="H47" s="163">
        <v>0</v>
      </c>
      <c r="I47" s="87">
        <f t="shared" si="2"/>
        <v>86.36375</v>
      </c>
      <c r="K47" s="91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8"/>
      <c r="AB47" s="98"/>
      <c r="AF47" s="153"/>
      <c r="AG47" s="151"/>
      <c r="AH47" s="155"/>
    </row>
    <row r="48" spans="1:34" ht="20.25" customHeight="1" thickBot="1">
      <c r="A48" s="84" t="s">
        <v>258</v>
      </c>
      <c r="B48" s="41">
        <v>953</v>
      </c>
      <c r="C48" s="6"/>
      <c r="D48" s="6" t="s">
        <v>259</v>
      </c>
      <c r="E48" s="64">
        <f>E49+E50+E51</f>
        <v>0</v>
      </c>
      <c r="F48" s="64">
        <f>F49+F50+F51</f>
        <v>1088.25</v>
      </c>
      <c r="G48" s="64">
        <f>G49+G50+G51</f>
        <v>1088.25</v>
      </c>
      <c r="H48" s="163">
        <v>0</v>
      </c>
      <c r="I48" s="87">
        <f t="shared" si="2"/>
        <v>100</v>
      </c>
      <c r="K48" s="64">
        <f aca="true" t="shared" si="5" ref="K48:AB48">K49+K50+K51</f>
        <v>0</v>
      </c>
      <c r="L48" s="64">
        <f t="shared" si="5"/>
        <v>0</v>
      </c>
      <c r="M48" s="64">
        <f t="shared" si="5"/>
        <v>0</v>
      </c>
      <c r="N48" s="64">
        <f t="shared" si="5"/>
        <v>0</v>
      </c>
      <c r="O48" s="64">
        <f t="shared" si="5"/>
        <v>0</v>
      </c>
      <c r="P48" s="64">
        <f t="shared" si="5"/>
        <v>0</v>
      </c>
      <c r="Q48" s="64">
        <f t="shared" si="5"/>
        <v>0</v>
      </c>
      <c r="R48" s="64">
        <f t="shared" si="5"/>
        <v>0</v>
      </c>
      <c r="S48" s="64">
        <f t="shared" si="5"/>
        <v>0</v>
      </c>
      <c r="T48" s="64">
        <f t="shared" si="5"/>
        <v>0</v>
      </c>
      <c r="U48" s="64">
        <f t="shared" si="5"/>
        <v>0</v>
      </c>
      <c r="V48" s="64">
        <f t="shared" si="5"/>
        <v>0</v>
      </c>
      <c r="W48" s="64">
        <f t="shared" si="5"/>
        <v>0</v>
      </c>
      <c r="X48" s="64">
        <f t="shared" si="5"/>
        <v>0</v>
      </c>
      <c r="Y48" s="64">
        <f t="shared" si="5"/>
        <v>0</v>
      </c>
      <c r="Z48" s="64">
        <f t="shared" si="5"/>
        <v>0</v>
      </c>
      <c r="AA48" s="64">
        <f t="shared" si="5"/>
        <v>0</v>
      </c>
      <c r="AB48" s="64">
        <f t="shared" si="5"/>
        <v>0</v>
      </c>
      <c r="AF48" s="150"/>
      <c r="AG48" s="151"/>
      <c r="AH48" s="152"/>
    </row>
    <row r="49" spans="1:34" ht="20.25" customHeight="1" thickBot="1">
      <c r="A49" s="85" t="s">
        <v>260</v>
      </c>
      <c r="B49" s="35">
        <v>953</v>
      </c>
      <c r="C49" s="36"/>
      <c r="D49" s="36" t="s">
        <v>262</v>
      </c>
      <c r="E49" s="61">
        <v>0</v>
      </c>
      <c r="F49" s="61">
        <v>379.15</v>
      </c>
      <c r="G49" s="61">
        <v>379.15</v>
      </c>
      <c r="H49" s="163">
        <v>0</v>
      </c>
      <c r="I49" s="87">
        <f t="shared" si="2"/>
        <v>100</v>
      </c>
      <c r="K49" s="91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94"/>
      <c r="AF49" s="153"/>
      <c r="AG49" s="151"/>
      <c r="AH49" s="155"/>
    </row>
    <row r="50" spans="1:34" ht="20.25" customHeight="1" thickBot="1">
      <c r="A50" s="85" t="s">
        <v>261</v>
      </c>
      <c r="B50" s="35">
        <v>953</v>
      </c>
      <c r="C50" s="36"/>
      <c r="D50" s="36" t="s">
        <v>263</v>
      </c>
      <c r="E50" s="61">
        <v>0</v>
      </c>
      <c r="F50" s="61">
        <v>639.1</v>
      </c>
      <c r="G50" s="61">
        <v>639.1</v>
      </c>
      <c r="H50" s="163">
        <v>0</v>
      </c>
      <c r="I50" s="87">
        <f t="shared" si="2"/>
        <v>100</v>
      </c>
      <c r="K50" s="91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94"/>
      <c r="AF50" s="153"/>
      <c r="AG50" s="151"/>
      <c r="AH50" s="155"/>
    </row>
    <row r="51" spans="1:34" ht="20.25" customHeight="1" thickBot="1">
      <c r="A51" s="85" t="s">
        <v>276</v>
      </c>
      <c r="B51" s="35">
        <v>953</v>
      </c>
      <c r="C51" s="36"/>
      <c r="D51" s="36" t="s">
        <v>277</v>
      </c>
      <c r="E51" s="61">
        <v>0</v>
      </c>
      <c r="F51" s="61">
        <v>70</v>
      </c>
      <c r="G51" s="61">
        <v>70</v>
      </c>
      <c r="H51" s="163">
        <v>0</v>
      </c>
      <c r="I51" s="87">
        <f t="shared" si="2"/>
        <v>100</v>
      </c>
      <c r="K51" s="91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4"/>
      <c r="AF51" s="153"/>
      <c r="AG51" s="151"/>
      <c r="AH51" s="155"/>
    </row>
    <row r="52" spans="1:34" ht="32.25" thickBot="1">
      <c r="A52" s="42" t="s">
        <v>66</v>
      </c>
      <c r="B52" s="14">
        <v>953</v>
      </c>
      <c r="C52" s="6"/>
      <c r="D52" s="6" t="s">
        <v>117</v>
      </c>
      <c r="E52" s="64">
        <f>E53+E54</f>
        <v>16493.658</v>
      </c>
      <c r="F52" s="64">
        <f>F53+F54</f>
        <v>21657.416</v>
      </c>
      <c r="G52" s="64">
        <f>G53+G54</f>
        <v>21412.511</v>
      </c>
      <c r="H52" s="163">
        <f t="shared" si="1"/>
        <v>129.82269306178168</v>
      </c>
      <c r="I52" s="87">
        <f t="shared" si="2"/>
        <v>98.86918642556432</v>
      </c>
      <c r="K52" s="91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4"/>
      <c r="AF52" s="150"/>
      <c r="AG52" s="151"/>
      <c r="AH52" s="152"/>
    </row>
    <row r="53" spans="1:34" ht="32.25" thickBot="1">
      <c r="A53" s="34" t="s">
        <v>31</v>
      </c>
      <c r="B53" s="35">
        <v>953</v>
      </c>
      <c r="C53" s="36"/>
      <c r="D53" s="36" t="s">
        <v>118</v>
      </c>
      <c r="E53" s="61">
        <v>15605.6</v>
      </c>
      <c r="F53" s="61">
        <v>21267.7</v>
      </c>
      <c r="G53" s="61">
        <v>21072.317</v>
      </c>
      <c r="H53" s="163">
        <f t="shared" si="1"/>
        <v>135.03048264725481</v>
      </c>
      <c r="I53" s="87">
        <f t="shared" si="2"/>
        <v>99.0813157981352</v>
      </c>
      <c r="K53" s="91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94"/>
      <c r="AF53" s="156"/>
      <c r="AG53" s="151"/>
      <c r="AH53" s="157"/>
    </row>
    <row r="54" spans="1:34" ht="16.5" thickBot="1">
      <c r="A54" s="34" t="s">
        <v>79</v>
      </c>
      <c r="B54" s="35">
        <v>953</v>
      </c>
      <c r="C54" s="36"/>
      <c r="D54" s="36" t="s">
        <v>119</v>
      </c>
      <c r="E54" s="61">
        <v>888.058</v>
      </c>
      <c r="F54" s="61">
        <v>389.716</v>
      </c>
      <c r="G54" s="61">
        <v>340.194</v>
      </c>
      <c r="H54" s="163">
        <f t="shared" si="1"/>
        <v>38.307633060002836</v>
      </c>
      <c r="I54" s="87">
        <f t="shared" si="2"/>
        <v>87.2927978322676</v>
      </c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4"/>
      <c r="AF54" s="153"/>
      <c r="AG54" s="151"/>
      <c r="AH54" s="155"/>
    </row>
    <row r="55" spans="1:34" ht="16.5" thickBot="1">
      <c r="A55" s="42" t="s">
        <v>168</v>
      </c>
      <c r="B55" s="14">
        <v>953</v>
      </c>
      <c r="C55" s="6"/>
      <c r="D55" s="6" t="s">
        <v>171</v>
      </c>
      <c r="E55" s="64">
        <f>E56+E57</f>
        <v>0</v>
      </c>
      <c r="F55" s="64">
        <f>F56+F57</f>
        <v>0</v>
      </c>
      <c r="G55" s="64">
        <f>G56+G57</f>
        <v>0</v>
      </c>
      <c r="H55" s="163">
        <v>0</v>
      </c>
      <c r="I55" s="87" t="e">
        <f t="shared" si="2"/>
        <v>#DIV/0!</v>
      </c>
      <c r="K55" s="91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4"/>
      <c r="AF55" s="150"/>
      <c r="AG55" s="151"/>
      <c r="AH55" s="152"/>
    </row>
    <row r="56" spans="1:34" ht="16.5" thickBot="1">
      <c r="A56" s="34" t="s">
        <v>169</v>
      </c>
      <c r="B56" s="35">
        <v>953</v>
      </c>
      <c r="C56" s="36"/>
      <c r="D56" s="36" t="s">
        <v>170</v>
      </c>
      <c r="E56" s="61">
        <v>0</v>
      </c>
      <c r="F56" s="61">
        <v>0</v>
      </c>
      <c r="G56" s="61">
        <v>0</v>
      </c>
      <c r="H56" s="163">
        <v>0</v>
      </c>
      <c r="I56" s="87" t="e">
        <f t="shared" si="2"/>
        <v>#DIV/0!</v>
      </c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/>
      <c r="AF56" s="150"/>
      <c r="AG56" s="151"/>
      <c r="AH56" s="152"/>
    </row>
    <row r="57" spans="1:34" ht="16.5" thickBot="1">
      <c r="A57" s="34" t="s">
        <v>199</v>
      </c>
      <c r="B57" s="35">
        <v>953</v>
      </c>
      <c r="C57" s="36"/>
      <c r="D57" s="36" t="s">
        <v>172</v>
      </c>
      <c r="E57" s="61">
        <v>0</v>
      </c>
      <c r="F57" s="61">
        <v>0</v>
      </c>
      <c r="G57" s="61">
        <v>0</v>
      </c>
      <c r="H57" s="163">
        <v>0</v>
      </c>
      <c r="I57" s="87" t="e">
        <f t="shared" si="2"/>
        <v>#DIV/0!</v>
      </c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/>
      <c r="AF57" s="150"/>
      <c r="AG57" s="151"/>
      <c r="AH57" s="152"/>
    </row>
    <row r="58" spans="1:34" ht="32.25" thickBot="1">
      <c r="A58" s="7" t="s">
        <v>198</v>
      </c>
      <c r="B58" s="12">
        <v>951</v>
      </c>
      <c r="C58" s="8"/>
      <c r="D58" s="8" t="s">
        <v>120</v>
      </c>
      <c r="E58" s="62">
        <f aca="true" t="shared" si="6" ref="E58:G59">E59</f>
        <v>31.5</v>
      </c>
      <c r="F58" s="62">
        <f t="shared" si="6"/>
        <v>74.495</v>
      </c>
      <c r="G58" s="62">
        <f t="shared" si="6"/>
        <v>74.495</v>
      </c>
      <c r="H58" s="163">
        <f t="shared" si="1"/>
        <v>236.4920634920635</v>
      </c>
      <c r="I58" s="87">
        <f t="shared" si="2"/>
        <v>100</v>
      </c>
      <c r="K58" s="91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/>
      <c r="AF58" s="150"/>
      <c r="AG58" s="151"/>
      <c r="AH58" s="152"/>
    </row>
    <row r="59" spans="1:34" ht="16.5" thickBot="1">
      <c r="A59" s="73" t="s">
        <v>17</v>
      </c>
      <c r="B59" s="52">
        <v>951</v>
      </c>
      <c r="C59" s="53"/>
      <c r="D59" s="53" t="s">
        <v>120</v>
      </c>
      <c r="E59" s="67">
        <f t="shared" si="6"/>
        <v>31.5</v>
      </c>
      <c r="F59" s="67">
        <f t="shared" si="6"/>
        <v>74.495</v>
      </c>
      <c r="G59" s="67">
        <f t="shared" si="6"/>
        <v>74.495</v>
      </c>
      <c r="H59" s="163">
        <f t="shared" si="1"/>
        <v>236.4920634920635</v>
      </c>
      <c r="I59" s="87">
        <f t="shared" si="2"/>
        <v>100</v>
      </c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/>
      <c r="AF59" s="150"/>
      <c r="AG59" s="151"/>
      <c r="AH59" s="152"/>
    </row>
    <row r="60" spans="1:34" ht="32.25" thickBot="1">
      <c r="A60" s="38" t="s">
        <v>75</v>
      </c>
      <c r="B60" s="35">
        <v>951</v>
      </c>
      <c r="C60" s="36"/>
      <c r="D60" s="36" t="s">
        <v>280</v>
      </c>
      <c r="E60" s="61">
        <v>31.5</v>
      </c>
      <c r="F60" s="61">
        <v>74.495</v>
      </c>
      <c r="G60" s="61">
        <v>74.495</v>
      </c>
      <c r="H60" s="163">
        <f t="shared" si="1"/>
        <v>236.4920634920635</v>
      </c>
      <c r="I60" s="87">
        <f t="shared" si="2"/>
        <v>100</v>
      </c>
      <c r="K60" s="9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F60" s="153"/>
      <c r="AG60" s="151"/>
      <c r="AH60" s="155"/>
    </row>
    <row r="61" spans="1:34" ht="34.5" customHeight="1" thickBot="1">
      <c r="A61" s="10" t="s">
        <v>242</v>
      </c>
      <c r="B61" s="12">
        <v>951</v>
      </c>
      <c r="C61" s="8"/>
      <c r="D61" s="8" t="s">
        <v>121</v>
      </c>
      <c r="E61" s="62">
        <f aca="true" t="shared" si="7" ref="E61:G62">E62</f>
        <v>100</v>
      </c>
      <c r="F61" s="62">
        <f t="shared" si="7"/>
        <v>39.36686</v>
      </c>
      <c r="G61" s="62">
        <f t="shared" si="7"/>
        <v>39.367</v>
      </c>
      <c r="H61" s="163">
        <f t="shared" si="1"/>
        <v>39.367</v>
      </c>
      <c r="I61" s="87">
        <f t="shared" si="2"/>
        <v>100.00035562907479</v>
      </c>
      <c r="K61" s="9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/>
      <c r="AF61" s="150"/>
      <c r="AG61" s="151"/>
      <c r="AH61" s="152"/>
    </row>
    <row r="62" spans="1:34" ht="16.5" thickBot="1">
      <c r="A62" s="73" t="s">
        <v>17</v>
      </c>
      <c r="B62" s="74">
        <v>951</v>
      </c>
      <c r="C62" s="75"/>
      <c r="D62" s="74" t="s">
        <v>121</v>
      </c>
      <c r="E62" s="76">
        <f t="shared" si="7"/>
        <v>100</v>
      </c>
      <c r="F62" s="76">
        <f t="shared" si="7"/>
        <v>39.36686</v>
      </c>
      <c r="G62" s="76">
        <f t="shared" si="7"/>
        <v>39.367</v>
      </c>
      <c r="H62" s="163">
        <f t="shared" si="1"/>
        <v>39.367</v>
      </c>
      <c r="I62" s="87">
        <f t="shared" si="2"/>
        <v>100.00035562907479</v>
      </c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/>
      <c r="AF62" s="150"/>
      <c r="AG62" s="151"/>
      <c r="AH62" s="152"/>
    </row>
    <row r="63" spans="1:34" ht="33" customHeight="1" thickBot="1">
      <c r="A63" s="38" t="s">
        <v>51</v>
      </c>
      <c r="B63" s="35">
        <v>951</v>
      </c>
      <c r="C63" s="36"/>
      <c r="D63" s="36" t="s">
        <v>281</v>
      </c>
      <c r="E63" s="61">
        <v>100</v>
      </c>
      <c r="F63" s="61">
        <v>39.36686</v>
      </c>
      <c r="G63" s="61">
        <v>39.367</v>
      </c>
      <c r="H63" s="163">
        <f t="shared" si="1"/>
        <v>39.367</v>
      </c>
      <c r="I63" s="87">
        <f t="shared" si="2"/>
        <v>100.00035562907479</v>
      </c>
      <c r="K63" s="91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/>
      <c r="AF63" s="153"/>
      <c r="AG63" s="151"/>
      <c r="AH63" s="155"/>
    </row>
    <row r="64" spans="1:34" ht="33" customHeight="1" thickBot="1">
      <c r="A64" s="40" t="s">
        <v>200</v>
      </c>
      <c r="B64" s="12">
        <v>951</v>
      </c>
      <c r="C64" s="8"/>
      <c r="D64" s="8" t="s">
        <v>122</v>
      </c>
      <c r="E64" s="62">
        <f>E65+E67</f>
        <v>10</v>
      </c>
      <c r="F64" s="62">
        <f>F65+F67</f>
        <v>53.165</v>
      </c>
      <c r="G64" s="62">
        <f>G65+G67</f>
        <v>53.165</v>
      </c>
      <c r="H64" s="163">
        <f t="shared" si="1"/>
        <v>531.65</v>
      </c>
      <c r="I64" s="87">
        <f t="shared" si="2"/>
        <v>100</v>
      </c>
      <c r="K64" s="91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/>
      <c r="AF64" s="150"/>
      <c r="AG64" s="151"/>
      <c r="AH64" s="152"/>
    </row>
    <row r="65" spans="1:34" ht="18.75" customHeight="1" thickBot="1">
      <c r="A65" s="73" t="s">
        <v>17</v>
      </c>
      <c r="B65" s="52">
        <v>951</v>
      </c>
      <c r="C65" s="53"/>
      <c r="D65" s="53" t="s">
        <v>122</v>
      </c>
      <c r="E65" s="67">
        <f>E66</f>
        <v>10</v>
      </c>
      <c r="F65" s="67">
        <f>F66</f>
        <v>13.165</v>
      </c>
      <c r="G65" s="67">
        <f>G66</f>
        <v>13.165</v>
      </c>
      <c r="H65" s="163">
        <f t="shared" si="1"/>
        <v>131.65</v>
      </c>
      <c r="I65" s="87">
        <f t="shared" si="2"/>
        <v>100</v>
      </c>
      <c r="K65" s="91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/>
      <c r="AF65" s="150"/>
      <c r="AG65" s="151"/>
      <c r="AH65" s="152"/>
    </row>
    <row r="66" spans="1:34" ht="33" customHeight="1" thickBot="1">
      <c r="A66" s="34" t="s">
        <v>72</v>
      </c>
      <c r="B66" s="35">
        <v>951</v>
      </c>
      <c r="C66" s="36"/>
      <c r="D66" s="36" t="s">
        <v>282</v>
      </c>
      <c r="E66" s="61">
        <v>10</v>
      </c>
      <c r="F66" s="61">
        <v>13.165</v>
      </c>
      <c r="G66" s="61">
        <v>13.165</v>
      </c>
      <c r="H66" s="163">
        <f t="shared" si="1"/>
        <v>131.65</v>
      </c>
      <c r="I66" s="87">
        <f t="shared" si="2"/>
        <v>100</v>
      </c>
      <c r="K66" s="91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/>
      <c r="AF66" s="153"/>
      <c r="AG66" s="151"/>
      <c r="AH66" s="153"/>
    </row>
    <row r="67" spans="1:34" ht="33" customHeight="1" thickBot="1">
      <c r="A67" s="73" t="s">
        <v>19</v>
      </c>
      <c r="B67" s="74" t="s">
        <v>18</v>
      </c>
      <c r="C67" s="75"/>
      <c r="D67" s="74" t="s">
        <v>122</v>
      </c>
      <c r="E67" s="76">
        <f>E68</f>
        <v>0</v>
      </c>
      <c r="F67" s="76">
        <f>F68</f>
        <v>40</v>
      </c>
      <c r="G67" s="76">
        <f>G68</f>
        <v>40</v>
      </c>
      <c r="H67" s="163">
        <v>0</v>
      </c>
      <c r="I67" s="87">
        <f t="shared" si="2"/>
        <v>100</v>
      </c>
      <c r="K67" s="9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/>
      <c r="AF67" s="150"/>
      <c r="AG67" s="151"/>
      <c r="AH67" s="152"/>
    </row>
    <row r="68" spans="1:34" ht="33" customHeight="1" thickBot="1">
      <c r="A68" s="34" t="s">
        <v>73</v>
      </c>
      <c r="B68" s="35">
        <v>953</v>
      </c>
      <c r="C68" s="36"/>
      <c r="D68" s="36" t="s">
        <v>324</v>
      </c>
      <c r="E68" s="61">
        <v>0</v>
      </c>
      <c r="F68" s="61">
        <v>40</v>
      </c>
      <c r="G68" s="61">
        <v>40</v>
      </c>
      <c r="H68" s="163">
        <v>0</v>
      </c>
      <c r="I68" s="87">
        <f t="shared" si="2"/>
        <v>100</v>
      </c>
      <c r="K68" s="91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/>
      <c r="AF68" s="153"/>
      <c r="AG68" s="151"/>
      <c r="AH68" s="155"/>
    </row>
    <row r="69" spans="1:34" ht="36.75" customHeight="1" thickBot="1">
      <c r="A69" s="54" t="s">
        <v>201</v>
      </c>
      <c r="B69" s="12">
        <v>951</v>
      </c>
      <c r="C69" s="8"/>
      <c r="D69" s="8" t="s">
        <v>123</v>
      </c>
      <c r="E69" s="62">
        <f>E70</f>
        <v>50</v>
      </c>
      <c r="F69" s="62">
        <f>F70</f>
        <v>49.9824</v>
      </c>
      <c r="G69" s="62">
        <f>G70</f>
        <v>49.982</v>
      </c>
      <c r="H69" s="163">
        <f t="shared" si="1"/>
        <v>99.964</v>
      </c>
      <c r="I69" s="87">
        <f t="shared" si="2"/>
        <v>99.99919971830084</v>
      </c>
      <c r="K69" s="9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/>
      <c r="AF69" s="150"/>
      <c r="AG69" s="151"/>
      <c r="AH69" s="152"/>
    </row>
    <row r="70" spans="1:34" ht="16.5" thickBot="1">
      <c r="A70" s="73" t="s">
        <v>17</v>
      </c>
      <c r="B70" s="74">
        <v>951</v>
      </c>
      <c r="C70" s="75"/>
      <c r="D70" s="74" t="s">
        <v>123</v>
      </c>
      <c r="E70" s="76">
        <f>E71+E72</f>
        <v>50</v>
      </c>
      <c r="F70" s="76">
        <f>F71+F72</f>
        <v>49.9824</v>
      </c>
      <c r="G70" s="76">
        <f>G71+G72</f>
        <v>49.982</v>
      </c>
      <c r="H70" s="163">
        <f t="shared" si="1"/>
        <v>99.964</v>
      </c>
      <c r="I70" s="87">
        <f t="shared" si="2"/>
        <v>99.99919971830084</v>
      </c>
      <c r="K70" s="91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/>
      <c r="AF70" s="150"/>
      <c r="AG70" s="151"/>
      <c r="AH70" s="152"/>
    </row>
    <row r="71" spans="1:34" ht="34.5" customHeight="1" thickBot="1">
      <c r="A71" s="34" t="s">
        <v>35</v>
      </c>
      <c r="B71" s="35">
        <v>951</v>
      </c>
      <c r="C71" s="36"/>
      <c r="D71" s="36" t="s">
        <v>283</v>
      </c>
      <c r="E71" s="61">
        <v>0</v>
      </c>
      <c r="F71" s="61">
        <v>0</v>
      </c>
      <c r="G71" s="61">
        <v>0</v>
      </c>
      <c r="H71" s="163">
        <v>0</v>
      </c>
      <c r="I71" s="87" t="e">
        <f t="shared" si="2"/>
        <v>#DIV/0!</v>
      </c>
      <c r="K71" s="91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/>
      <c r="AF71" s="150"/>
      <c r="AG71" s="151"/>
      <c r="AH71" s="152"/>
    </row>
    <row r="72" spans="1:34" ht="32.25" thickBot="1">
      <c r="A72" s="34" t="s">
        <v>36</v>
      </c>
      <c r="B72" s="35">
        <v>951</v>
      </c>
      <c r="C72" s="36"/>
      <c r="D72" s="36" t="s">
        <v>284</v>
      </c>
      <c r="E72" s="61">
        <v>50</v>
      </c>
      <c r="F72" s="61">
        <v>49.9824</v>
      </c>
      <c r="G72" s="61">
        <v>49.982</v>
      </c>
      <c r="H72" s="163">
        <f t="shared" si="1"/>
        <v>99.964</v>
      </c>
      <c r="I72" s="87">
        <f t="shared" si="2"/>
        <v>99.99919971830084</v>
      </c>
      <c r="K72" s="91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  <c r="AB72" s="94"/>
      <c r="AF72" s="153"/>
      <c r="AG72" s="151"/>
      <c r="AH72" s="155"/>
    </row>
    <row r="73" spans="1:34" ht="35.25" customHeight="1" thickBot="1">
      <c r="A73" s="54" t="s">
        <v>202</v>
      </c>
      <c r="B73" s="12">
        <v>951</v>
      </c>
      <c r="C73" s="8"/>
      <c r="D73" s="8" t="s">
        <v>124</v>
      </c>
      <c r="E73" s="62">
        <f>E74</f>
        <v>100</v>
      </c>
      <c r="F73" s="62">
        <f>F74</f>
        <v>50</v>
      </c>
      <c r="G73" s="62">
        <f>G74</f>
        <v>50</v>
      </c>
      <c r="H73" s="163">
        <f t="shared" si="1"/>
        <v>50</v>
      </c>
      <c r="I73" s="87">
        <f t="shared" si="2"/>
        <v>100</v>
      </c>
      <c r="K73" s="91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94"/>
      <c r="AF73" s="150"/>
      <c r="AG73" s="151"/>
      <c r="AH73" s="152"/>
    </row>
    <row r="74" spans="1:34" ht="16.5" thickBot="1">
      <c r="A74" s="73" t="s">
        <v>17</v>
      </c>
      <c r="B74" s="74">
        <v>951</v>
      </c>
      <c r="C74" s="75"/>
      <c r="D74" s="74" t="s">
        <v>124</v>
      </c>
      <c r="E74" s="76">
        <f>E75+E76+E77</f>
        <v>100</v>
      </c>
      <c r="F74" s="76">
        <f>F75+F76+F77</f>
        <v>50</v>
      </c>
      <c r="G74" s="76">
        <f>G75+G76+G77</f>
        <v>50</v>
      </c>
      <c r="H74" s="163">
        <f t="shared" si="1"/>
        <v>50</v>
      </c>
      <c r="I74" s="87">
        <f t="shared" si="2"/>
        <v>100</v>
      </c>
      <c r="K74" s="91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/>
      <c r="AF74" s="150"/>
      <c r="AG74" s="151"/>
      <c r="AH74" s="152"/>
    </row>
    <row r="75" spans="1:34" ht="49.5" customHeight="1" thickBot="1">
      <c r="A75" s="34" t="s">
        <v>40</v>
      </c>
      <c r="B75" s="35">
        <v>951</v>
      </c>
      <c r="C75" s="36"/>
      <c r="D75" s="36" t="s">
        <v>285</v>
      </c>
      <c r="E75" s="61">
        <v>50</v>
      </c>
      <c r="F75" s="61">
        <v>50</v>
      </c>
      <c r="G75" s="61">
        <v>50</v>
      </c>
      <c r="H75" s="163">
        <f t="shared" si="1"/>
        <v>100</v>
      </c>
      <c r="I75" s="87">
        <f t="shared" si="2"/>
        <v>100</v>
      </c>
      <c r="K75" s="9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/>
      <c r="AF75" s="153"/>
      <c r="AG75" s="151"/>
      <c r="AH75" s="155"/>
    </row>
    <row r="76" spans="1:34" ht="35.25" customHeight="1" thickBot="1">
      <c r="A76" s="34" t="s">
        <v>41</v>
      </c>
      <c r="B76" s="35">
        <v>951</v>
      </c>
      <c r="C76" s="36"/>
      <c r="D76" s="36" t="s">
        <v>286</v>
      </c>
      <c r="E76" s="61">
        <v>50</v>
      </c>
      <c r="F76" s="61">
        <v>0</v>
      </c>
      <c r="G76" s="61">
        <v>0</v>
      </c>
      <c r="H76" s="163">
        <f t="shared" si="1"/>
        <v>0</v>
      </c>
      <c r="I76" s="87" t="e">
        <f t="shared" si="2"/>
        <v>#DIV/0!</v>
      </c>
      <c r="K76" s="91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3"/>
      <c r="AB76" s="94"/>
      <c r="AF76" s="150"/>
      <c r="AG76" s="151"/>
      <c r="AH76" s="152"/>
    </row>
    <row r="77" spans="1:34" ht="35.25" customHeight="1" thickBot="1">
      <c r="A77" s="34" t="s">
        <v>87</v>
      </c>
      <c r="B77" s="35">
        <v>951</v>
      </c>
      <c r="C77" s="36"/>
      <c r="D77" s="36" t="s">
        <v>173</v>
      </c>
      <c r="E77" s="61">
        <v>0</v>
      </c>
      <c r="F77" s="61">
        <v>0</v>
      </c>
      <c r="G77" s="61">
        <v>0</v>
      </c>
      <c r="H77" s="163">
        <v>0</v>
      </c>
      <c r="I77" s="87" t="e">
        <f t="shared" si="2"/>
        <v>#DIV/0!</v>
      </c>
      <c r="K77" s="91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/>
      <c r="AF77" s="150"/>
      <c r="AG77" s="151"/>
      <c r="AH77" s="152"/>
    </row>
    <row r="78" spans="1:34" ht="33" customHeight="1" thickBot="1">
      <c r="A78" s="54" t="s">
        <v>203</v>
      </c>
      <c r="B78" s="12">
        <v>951</v>
      </c>
      <c r="C78" s="8"/>
      <c r="D78" s="8" t="s">
        <v>125</v>
      </c>
      <c r="E78" s="62">
        <f>E79</f>
        <v>10000</v>
      </c>
      <c r="F78" s="62">
        <f>F79</f>
        <v>10229</v>
      </c>
      <c r="G78" s="62">
        <f>G79</f>
        <v>9024.06</v>
      </c>
      <c r="H78" s="163">
        <f aca="true" t="shared" si="8" ref="H78:H141">G78/E78*100</f>
        <v>90.24059999999999</v>
      </c>
      <c r="I78" s="87">
        <f aca="true" t="shared" si="9" ref="I78:I141">G78/F78*100</f>
        <v>88.22035389578649</v>
      </c>
      <c r="K78" s="91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4"/>
      <c r="AF78" s="150"/>
      <c r="AG78" s="151"/>
      <c r="AH78" s="152"/>
    </row>
    <row r="79" spans="1:34" ht="16.5" thickBot="1">
      <c r="A79" s="73" t="s">
        <v>17</v>
      </c>
      <c r="B79" s="74">
        <v>951</v>
      </c>
      <c r="C79" s="75"/>
      <c r="D79" s="74" t="s">
        <v>125</v>
      </c>
      <c r="E79" s="76">
        <f>E80+E81+E82</f>
        <v>10000</v>
      </c>
      <c r="F79" s="76">
        <f>F80+F81+F82</f>
        <v>10229</v>
      </c>
      <c r="G79" s="76">
        <f>G80+G81+G82</f>
        <v>9024.06</v>
      </c>
      <c r="H79" s="163">
        <f t="shared" si="8"/>
        <v>90.24059999999999</v>
      </c>
      <c r="I79" s="87">
        <f t="shared" si="9"/>
        <v>88.22035389578649</v>
      </c>
      <c r="K79" s="91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3"/>
      <c r="AB79" s="94"/>
      <c r="AF79" s="150"/>
      <c r="AG79" s="151"/>
      <c r="AH79" s="152"/>
    </row>
    <row r="80" spans="1:34" ht="48" thickBot="1">
      <c r="A80" s="34" t="s">
        <v>42</v>
      </c>
      <c r="B80" s="35">
        <v>951</v>
      </c>
      <c r="C80" s="36"/>
      <c r="D80" s="36" t="s">
        <v>287</v>
      </c>
      <c r="E80" s="61">
        <v>0</v>
      </c>
      <c r="F80" s="61">
        <v>0</v>
      </c>
      <c r="G80" s="61">
        <v>0</v>
      </c>
      <c r="H80" s="163">
        <v>0</v>
      </c>
      <c r="I80" s="87" t="e">
        <f t="shared" si="9"/>
        <v>#DIV/0!</v>
      </c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4"/>
      <c r="AF80" s="150"/>
      <c r="AG80" s="151"/>
      <c r="AH80" s="152"/>
    </row>
    <row r="81" spans="1:34" ht="79.5" thickBot="1">
      <c r="A81" s="77" t="s">
        <v>83</v>
      </c>
      <c r="B81" s="35">
        <v>951</v>
      </c>
      <c r="C81" s="36"/>
      <c r="D81" s="36" t="s">
        <v>126</v>
      </c>
      <c r="E81" s="61">
        <v>8000</v>
      </c>
      <c r="F81" s="61">
        <v>8000</v>
      </c>
      <c r="G81" s="61">
        <v>8000</v>
      </c>
      <c r="H81" s="163">
        <f t="shared" si="8"/>
        <v>100</v>
      </c>
      <c r="I81" s="87">
        <f t="shared" si="9"/>
        <v>100</v>
      </c>
      <c r="K81" s="91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4"/>
      <c r="AF81" s="153"/>
      <c r="AG81" s="151"/>
      <c r="AH81" s="155"/>
    </row>
    <row r="82" spans="1:34" ht="95.25" thickBot="1">
      <c r="A82" s="77" t="s">
        <v>174</v>
      </c>
      <c r="B82" s="35">
        <v>951</v>
      </c>
      <c r="C82" s="36"/>
      <c r="D82" s="36" t="s">
        <v>175</v>
      </c>
      <c r="E82" s="61">
        <v>2000</v>
      </c>
      <c r="F82" s="61">
        <v>2229</v>
      </c>
      <c r="G82" s="61">
        <v>1024.06</v>
      </c>
      <c r="H82" s="163">
        <f t="shared" si="8"/>
        <v>51.202999999999996</v>
      </c>
      <c r="I82" s="87">
        <f t="shared" si="9"/>
        <v>45.94257514580529</v>
      </c>
      <c r="K82" s="91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4"/>
      <c r="AF82" s="153"/>
      <c r="AG82" s="151"/>
      <c r="AH82" s="153"/>
    </row>
    <row r="83" spans="1:34" ht="66" customHeight="1">
      <c r="A83" s="54" t="s">
        <v>204</v>
      </c>
      <c r="B83" s="12">
        <v>951</v>
      </c>
      <c r="C83" s="9"/>
      <c r="D83" s="8" t="s">
        <v>127</v>
      </c>
      <c r="E83" s="99">
        <f>E84</f>
        <v>30700</v>
      </c>
      <c r="F83" s="99">
        <f>F84</f>
        <v>58179.92063</v>
      </c>
      <c r="G83" s="99">
        <f>G84</f>
        <v>54499.276</v>
      </c>
      <c r="H83" s="163">
        <f t="shared" si="8"/>
        <v>177.52207166123776</v>
      </c>
      <c r="I83" s="87">
        <f t="shared" si="9"/>
        <v>93.67368571468606</v>
      </c>
      <c r="K83" s="91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3"/>
      <c r="AB83" s="94"/>
      <c r="AF83" s="150"/>
      <c r="AG83" s="151"/>
      <c r="AH83" s="152"/>
    </row>
    <row r="84" spans="1:34" ht="16.5" thickBot="1">
      <c r="A84" s="73" t="s">
        <v>17</v>
      </c>
      <c r="B84" s="74">
        <v>951</v>
      </c>
      <c r="C84" s="75"/>
      <c r="D84" s="74" t="s">
        <v>127</v>
      </c>
      <c r="E84" s="76">
        <f>E85+E89+E86+E88+E90+E87</f>
        <v>30700</v>
      </c>
      <c r="F84" s="76">
        <f>F85+F89+F86+F88+F90+F87</f>
        <v>58179.92063</v>
      </c>
      <c r="G84" s="76">
        <f>G85+G89+G86+G88+G90+G87</f>
        <v>54499.276</v>
      </c>
      <c r="H84" s="163">
        <f t="shared" si="8"/>
        <v>177.52207166123776</v>
      </c>
      <c r="I84" s="87">
        <f t="shared" si="9"/>
        <v>93.67368571468606</v>
      </c>
      <c r="K84" s="76">
        <f aca="true" t="shared" si="10" ref="K84:AB84">K85+K89+K86+K88+K90+K87</f>
        <v>0</v>
      </c>
      <c r="L84" s="76">
        <f t="shared" si="10"/>
        <v>0</v>
      </c>
      <c r="M84" s="76">
        <f t="shared" si="10"/>
        <v>0</v>
      </c>
      <c r="N84" s="76">
        <f t="shared" si="10"/>
        <v>0</v>
      </c>
      <c r="O84" s="76">
        <f t="shared" si="10"/>
        <v>0</v>
      </c>
      <c r="P84" s="76">
        <f t="shared" si="10"/>
        <v>0</v>
      </c>
      <c r="Q84" s="76">
        <f t="shared" si="10"/>
        <v>0</v>
      </c>
      <c r="R84" s="76">
        <f t="shared" si="10"/>
        <v>0</v>
      </c>
      <c r="S84" s="76">
        <f t="shared" si="10"/>
        <v>0</v>
      </c>
      <c r="T84" s="76">
        <f t="shared" si="10"/>
        <v>0</v>
      </c>
      <c r="U84" s="76">
        <f t="shared" si="10"/>
        <v>0</v>
      </c>
      <c r="V84" s="76">
        <f t="shared" si="10"/>
        <v>0</v>
      </c>
      <c r="W84" s="76">
        <f t="shared" si="10"/>
        <v>0</v>
      </c>
      <c r="X84" s="76">
        <f t="shared" si="10"/>
        <v>0</v>
      </c>
      <c r="Y84" s="76">
        <f t="shared" si="10"/>
        <v>0</v>
      </c>
      <c r="Z84" s="76">
        <f t="shared" si="10"/>
        <v>0</v>
      </c>
      <c r="AA84" s="76">
        <f t="shared" si="10"/>
        <v>0</v>
      </c>
      <c r="AB84" s="76">
        <f t="shared" si="10"/>
        <v>0</v>
      </c>
      <c r="AF84" s="150"/>
      <c r="AG84" s="151"/>
      <c r="AH84" s="152"/>
    </row>
    <row r="85" spans="1:34" ht="49.5" customHeight="1" thickBot="1">
      <c r="A85" s="34" t="s">
        <v>39</v>
      </c>
      <c r="B85" s="35">
        <v>951</v>
      </c>
      <c r="C85" s="36"/>
      <c r="D85" s="36" t="s">
        <v>288</v>
      </c>
      <c r="E85" s="61">
        <v>0</v>
      </c>
      <c r="F85" s="61">
        <v>0</v>
      </c>
      <c r="G85" s="61">
        <v>0</v>
      </c>
      <c r="H85" s="163">
        <v>0</v>
      </c>
      <c r="I85" s="87" t="e">
        <f t="shared" si="9"/>
        <v>#DIV/0!</v>
      </c>
      <c r="K85" s="91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94"/>
      <c r="AF85" s="150"/>
      <c r="AG85" s="151"/>
      <c r="AH85" s="152"/>
    </row>
    <row r="86" spans="1:34" ht="49.5" customHeight="1" thickBot="1">
      <c r="A86" s="34" t="s">
        <v>278</v>
      </c>
      <c r="B86" s="35">
        <v>951</v>
      </c>
      <c r="C86" s="36"/>
      <c r="D86" s="36" t="s">
        <v>289</v>
      </c>
      <c r="E86" s="61">
        <v>6755.66</v>
      </c>
      <c r="F86" s="61">
        <v>9349.86</v>
      </c>
      <c r="G86" s="61">
        <v>9349.86</v>
      </c>
      <c r="H86" s="163">
        <f t="shared" si="8"/>
        <v>138.40039315181642</v>
      </c>
      <c r="I86" s="87">
        <f t="shared" si="9"/>
        <v>100</v>
      </c>
      <c r="K86" s="91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3"/>
      <c r="AB86" s="94"/>
      <c r="AF86" s="153"/>
      <c r="AG86" s="151"/>
      <c r="AH86" s="153"/>
    </row>
    <row r="87" spans="1:34" ht="49.5" customHeight="1" thickBot="1">
      <c r="A87" s="34" t="s">
        <v>94</v>
      </c>
      <c r="B87" s="35">
        <v>951</v>
      </c>
      <c r="C87" s="36"/>
      <c r="D87" s="36" t="s">
        <v>290</v>
      </c>
      <c r="E87" s="61">
        <v>0</v>
      </c>
      <c r="F87" s="61">
        <v>22079.92063</v>
      </c>
      <c r="G87" s="61">
        <v>18697.205</v>
      </c>
      <c r="H87" s="163">
        <v>0</v>
      </c>
      <c r="I87" s="87">
        <f t="shared" si="9"/>
        <v>84.67967486529865</v>
      </c>
      <c r="K87" s="91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94"/>
      <c r="AF87" s="153"/>
      <c r="AG87" s="151"/>
      <c r="AH87" s="153"/>
    </row>
    <row r="88" spans="1:34" ht="49.5" customHeight="1" thickBot="1">
      <c r="A88" s="34" t="s">
        <v>95</v>
      </c>
      <c r="B88" s="35">
        <v>951</v>
      </c>
      <c r="C88" s="36"/>
      <c r="D88" s="36" t="s">
        <v>291</v>
      </c>
      <c r="E88" s="61">
        <v>6944.34</v>
      </c>
      <c r="F88" s="61">
        <v>8994.01344</v>
      </c>
      <c r="G88" s="61">
        <v>8977.251</v>
      </c>
      <c r="H88" s="163">
        <f t="shared" si="8"/>
        <v>129.27435868635465</v>
      </c>
      <c r="I88" s="87">
        <f t="shared" si="9"/>
        <v>99.81362669611488</v>
      </c>
      <c r="K88" s="91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B88" s="94"/>
      <c r="AF88" s="153"/>
      <c r="AG88" s="151"/>
      <c r="AH88" s="155"/>
    </row>
    <row r="89" spans="1:34" ht="32.25" customHeight="1" thickBot="1">
      <c r="A89" s="77" t="s">
        <v>84</v>
      </c>
      <c r="B89" s="35">
        <v>951</v>
      </c>
      <c r="C89" s="36"/>
      <c r="D89" s="36" t="s">
        <v>128</v>
      </c>
      <c r="E89" s="61">
        <v>17000</v>
      </c>
      <c r="F89" s="61">
        <v>17000</v>
      </c>
      <c r="G89" s="61">
        <v>16796.093</v>
      </c>
      <c r="H89" s="163">
        <f t="shared" si="8"/>
        <v>98.80054705882353</v>
      </c>
      <c r="I89" s="87">
        <f t="shared" si="9"/>
        <v>98.80054705882353</v>
      </c>
      <c r="K89" s="91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3"/>
      <c r="AB89" s="94"/>
      <c r="AF89" s="156"/>
      <c r="AG89" s="151"/>
      <c r="AH89" s="157"/>
    </row>
    <row r="90" spans="1:34" ht="66.75" customHeight="1" thickBot="1">
      <c r="A90" s="77" t="s">
        <v>177</v>
      </c>
      <c r="B90" s="35">
        <v>951</v>
      </c>
      <c r="C90" s="36"/>
      <c r="D90" s="36" t="s">
        <v>176</v>
      </c>
      <c r="E90" s="165">
        <v>0</v>
      </c>
      <c r="F90" s="61">
        <v>756.12656</v>
      </c>
      <c r="G90" s="61">
        <v>678.867</v>
      </c>
      <c r="H90" s="163">
        <v>0</v>
      </c>
      <c r="I90" s="87">
        <f t="shared" si="9"/>
        <v>89.78219201822509</v>
      </c>
      <c r="K90" s="91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94"/>
      <c r="AF90" s="156"/>
      <c r="AG90" s="151"/>
      <c r="AH90" s="157"/>
    </row>
    <row r="91" spans="1:34" ht="32.25" thickBot="1">
      <c r="A91" s="54" t="s">
        <v>205</v>
      </c>
      <c r="B91" s="12">
        <v>951</v>
      </c>
      <c r="C91" s="8"/>
      <c r="D91" s="8" t="s">
        <v>129</v>
      </c>
      <c r="E91" s="62">
        <f aca="true" t="shared" si="11" ref="E91:G92">E92</f>
        <v>80</v>
      </c>
      <c r="F91" s="62">
        <f t="shared" si="11"/>
        <v>309.59849</v>
      </c>
      <c r="G91" s="62">
        <f t="shared" si="11"/>
        <v>309.598</v>
      </c>
      <c r="H91" s="163">
        <f t="shared" si="8"/>
        <v>386.9975</v>
      </c>
      <c r="I91" s="87">
        <f t="shared" si="9"/>
        <v>99.99984173049423</v>
      </c>
      <c r="K91" s="91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94"/>
      <c r="AF91" s="150"/>
      <c r="AG91" s="151"/>
      <c r="AH91" s="152"/>
    </row>
    <row r="92" spans="1:34" ht="16.5" thickBot="1">
      <c r="A92" s="73" t="s">
        <v>17</v>
      </c>
      <c r="B92" s="74">
        <v>951</v>
      </c>
      <c r="C92" s="75"/>
      <c r="D92" s="74" t="s">
        <v>129</v>
      </c>
      <c r="E92" s="76">
        <f t="shared" si="11"/>
        <v>80</v>
      </c>
      <c r="F92" s="76">
        <f t="shared" si="11"/>
        <v>309.59849</v>
      </c>
      <c r="G92" s="76">
        <f t="shared" si="11"/>
        <v>309.598</v>
      </c>
      <c r="H92" s="163">
        <f t="shared" si="8"/>
        <v>386.9975</v>
      </c>
      <c r="I92" s="87">
        <f t="shared" si="9"/>
        <v>99.99984173049423</v>
      </c>
      <c r="K92" s="91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3"/>
      <c r="AB92" s="94"/>
      <c r="AF92" s="150"/>
      <c r="AG92" s="151"/>
      <c r="AH92" s="152"/>
    </row>
    <row r="93" spans="1:34" ht="33.75" customHeight="1" thickBot="1">
      <c r="A93" s="38" t="s">
        <v>48</v>
      </c>
      <c r="B93" s="35">
        <v>951</v>
      </c>
      <c r="C93" s="36"/>
      <c r="D93" s="36" t="s">
        <v>315</v>
      </c>
      <c r="E93" s="61">
        <v>80</v>
      </c>
      <c r="F93" s="61">
        <v>309.59849</v>
      </c>
      <c r="G93" s="61">
        <v>309.598</v>
      </c>
      <c r="H93" s="163">
        <f t="shared" si="8"/>
        <v>386.9975</v>
      </c>
      <c r="I93" s="87">
        <f t="shared" si="9"/>
        <v>99.99984173049423</v>
      </c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94"/>
      <c r="AF93" s="153"/>
      <c r="AG93" s="151"/>
      <c r="AH93" s="155"/>
    </row>
    <row r="94" spans="1:34" ht="16.5" thickBot="1">
      <c r="A94" s="54" t="s">
        <v>237</v>
      </c>
      <c r="B94" s="12">
        <v>951</v>
      </c>
      <c r="C94" s="8"/>
      <c r="D94" s="8" t="s">
        <v>130</v>
      </c>
      <c r="E94" s="62">
        <f aca="true" t="shared" si="12" ref="E94:G95">E95</f>
        <v>50</v>
      </c>
      <c r="F94" s="62">
        <f t="shared" si="12"/>
        <v>50</v>
      </c>
      <c r="G94" s="62">
        <f t="shared" si="12"/>
        <v>50</v>
      </c>
      <c r="H94" s="163">
        <f t="shared" si="8"/>
        <v>100</v>
      </c>
      <c r="I94" s="87">
        <f t="shared" si="9"/>
        <v>100</v>
      </c>
      <c r="K94" s="91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3"/>
      <c r="AB94" s="94"/>
      <c r="AF94" s="150"/>
      <c r="AG94" s="151"/>
      <c r="AH94" s="152"/>
    </row>
    <row r="95" spans="1:34" ht="16.5" thickBot="1">
      <c r="A95" s="73" t="s">
        <v>17</v>
      </c>
      <c r="B95" s="74">
        <v>951</v>
      </c>
      <c r="C95" s="75"/>
      <c r="D95" s="74" t="s">
        <v>130</v>
      </c>
      <c r="E95" s="76">
        <f t="shared" si="12"/>
        <v>50</v>
      </c>
      <c r="F95" s="76">
        <f t="shared" si="12"/>
        <v>50</v>
      </c>
      <c r="G95" s="76">
        <f t="shared" si="12"/>
        <v>50</v>
      </c>
      <c r="H95" s="163">
        <f t="shared" si="8"/>
        <v>100</v>
      </c>
      <c r="I95" s="87">
        <f t="shared" si="9"/>
        <v>100</v>
      </c>
      <c r="K95" s="91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3"/>
      <c r="AB95" s="94"/>
      <c r="AF95" s="150"/>
      <c r="AG95" s="151"/>
      <c r="AH95" s="152"/>
    </row>
    <row r="96" spans="1:34" ht="32.25" thickBot="1">
      <c r="A96" s="38" t="s">
        <v>49</v>
      </c>
      <c r="B96" s="35">
        <v>951</v>
      </c>
      <c r="C96" s="36"/>
      <c r="D96" s="36" t="s">
        <v>316</v>
      </c>
      <c r="E96" s="61">
        <v>50</v>
      </c>
      <c r="F96" s="61">
        <v>50</v>
      </c>
      <c r="G96" s="61">
        <v>50</v>
      </c>
      <c r="H96" s="163">
        <f t="shared" si="8"/>
        <v>100</v>
      </c>
      <c r="I96" s="87">
        <f t="shared" si="9"/>
        <v>100</v>
      </c>
      <c r="K96" s="91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94"/>
      <c r="AF96" s="153"/>
      <c r="AG96" s="151"/>
      <c r="AH96" s="153"/>
    </row>
    <row r="97" spans="1:34" ht="36.75" customHeight="1" thickBot="1">
      <c r="A97" s="40" t="s">
        <v>206</v>
      </c>
      <c r="B97" s="13">
        <v>951</v>
      </c>
      <c r="C97" s="8"/>
      <c r="D97" s="8" t="s">
        <v>131</v>
      </c>
      <c r="E97" s="62">
        <f>E98</f>
        <v>2300</v>
      </c>
      <c r="F97" s="62">
        <f>F98</f>
        <v>8564.02894</v>
      </c>
      <c r="G97" s="62">
        <f>G98</f>
        <v>7765.037</v>
      </c>
      <c r="H97" s="163">
        <f t="shared" si="8"/>
        <v>337.6103043478261</v>
      </c>
      <c r="I97" s="87">
        <f t="shared" si="9"/>
        <v>90.670373190028</v>
      </c>
      <c r="K97" s="91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3"/>
      <c r="AB97" s="94"/>
      <c r="AF97" s="150"/>
      <c r="AG97" s="151"/>
      <c r="AH97" s="152"/>
    </row>
    <row r="98" spans="1:34" ht="22.5" customHeight="1" thickBot="1">
      <c r="A98" s="73" t="s">
        <v>17</v>
      </c>
      <c r="B98" s="74">
        <v>951</v>
      </c>
      <c r="C98" s="75"/>
      <c r="D98" s="74" t="s">
        <v>131</v>
      </c>
      <c r="E98" s="76">
        <f>E99+E101+E102+E100</f>
        <v>2300</v>
      </c>
      <c r="F98" s="76">
        <f>F99+F101+F102+F100</f>
        <v>8564.02894</v>
      </c>
      <c r="G98" s="76">
        <f>G99+G101+G102+G100</f>
        <v>7765.037</v>
      </c>
      <c r="H98" s="163">
        <f t="shared" si="8"/>
        <v>337.6103043478261</v>
      </c>
      <c r="I98" s="87">
        <f t="shared" si="9"/>
        <v>90.670373190028</v>
      </c>
      <c r="K98" s="91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3"/>
      <c r="AB98" s="94"/>
      <c r="AF98" s="150"/>
      <c r="AG98" s="151"/>
      <c r="AH98" s="152"/>
    </row>
    <row r="99" spans="1:34" ht="34.5" customHeight="1" thickBot="1">
      <c r="A99" s="38" t="s">
        <v>52</v>
      </c>
      <c r="B99" s="35">
        <v>951</v>
      </c>
      <c r="C99" s="36"/>
      <c r="D99" s="36" t="s">
        <v>292</v>
      </c>
      <c r="E99" s="61">
        <v>300</v>
      </c>
      <c r="F99" s="61">
        <v>2467.83637</v>
      </c>
      <c r="G99" s="61">
        <v>1793.399</v>
      </c>
      <c r="H99" s="163">
        <f t="shared" si="8"/>
        <v>597.7996666666666</v>
      </c>
      <c r="I99" s="87">
        <f t="shared" si="9"/>
        <v>72.67090402756322</v>
      </c>
      <c r="K99" s="91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94"/>
      <c r="AF99" s="156"/>
      <c r="AG99" s="151"/>
      <c r="AH99" s="157"/>
    </row>
    <row r="100" spans="1:34" ht="34.5" customHeight="1" thickBot="1">
      <c r="A100" s="38" t="s">
        <v>295</v>
      </c>
      <c r="B100" s="35">
        <v>951</v>
      </c>
      <c r="C100" s="36"/>
      <c r="D100" s="36" t="s">
        <v>279</v>
      </c>
      <c r="E100" s="61">
        <v>0</v>
      </c>
      <c r="F100" s="61">
        <v>3113.875</v>
      </c>
      <c r="G100" s="61">
        <v>2989.32</v>
      </c>
      <c r="H100" s="163">
        <v>0</v>
      </c>
      <c r="I100" s="87">
        <f t="shared" si="9"/>
        <v>96.00000000000001</v>
      </c>
      <c r="K100" s="91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3"/>
      <c r="AB100" s="94"/>
      <c r="AF100" s="153"/>
      <c r="AG100" s="151"/>
      <c r="AH100" s="153"/>
    </row>
    <row r="101" spans="1:34" ht="34.5" customHeight="1" thickBot="1">
      <c r="A101" s="38" t="s">
        <v>296</v>
      </c>
      <c r="B101" s="35">
        <v>951</v>
      </c>
      <c r="C101" s="36"/>
      <c r="D101" s="36" t="s">
        <v>293</v>
      </c>
      <c r="E101" s="61">
        <v>2000</v>
      </c>
      <c r="F101" s="61">
        <v>2000</v>
      </c>
      <c r="G101" s="61">
        <v>2000</v>
      </c>
      <c r="H101" s="163">
        <f t="shared" si="8"/>
        <v>100</v>
      </c>
      <c r="I101" s="87">
        <f t="shared" si="9"/>
        <v>100</v>
      </c>
      <c r="K101" s="91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3"/>
      <c r="AB101" s="94"/>
      <c r="AF101" s="153"/>
      <c r="AG101" s="151"/>
      <c r="AH101" s="155"/>
    </row>
    <row r="102" spans="1:34" ht="34.5" customHeight="1" thickBot="1">
      <c r="A102" s="38" t="s">
        <v>251</v>
      </c>
      <c r="B102" s="35">
        <v>951</v>
      </c>
      <c r="C102" s="36"/>
      <c r="D102" s="36" t="s">
        <v>294</v>
      </c>
      <c r="E102" s="61">
        <v>0</v>
      </c>
      <c r="F102" s="61">
        <v>982.31757</v>
      </c>
      <c r="G102" s="61">
        <v>982.318</v>
      </c>
      <c r="H102" s="163">
        <v>0</v>
      </c>
      <c r="I102" s="87">
        <f t="shared" si="9"/>
        <v>100.00004377403124</v>
      </c>
      <c r="K102" s="91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3"/>
      <c r="AB102" s="94"/>
      <c r="AF102" s="153"/>
      <c r="AG102" s="151"/>
      <c r="AH102" s="155"/>
    </row>
    <row r="103" spans="1:34" ht="16.5" thickBot="1">
      <c r="A103" s="10" t="s">
        <v>207</v>
      </c>
      <c r="B103" s="12">
        <v>951</v>
      </c>
      <c r="C103" s="9"/>
      <c r="D103" s="8" t="s">
        <v>132</v>
      </c>
      <c r="E103" s="62">
        <f>E104</f>
        <v>24857.296179999998</v>
      </c>
      <c r="F103" s="62">
        <f>F104</f>
        <v>80729.99661</v>
      </c>
      <c r="G103" s="62">
        <f>G104</f>
        <v>69857.541</v>
      </c>
      <c r="H103" s="163">
        <f t="shared" si="8"/>
        <v>281.0343510176577</v>
      </c>
      <c r="I103" s="87">
        <f t="shared" si="9"/>
        <v>86.53232247422982</v>
      </c>
      <c r="K103" s="91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3"/>
      <c r="AB103" s="94"/>
      <c r="AF103" s="150"/>
      <c r="AG103" s="151"/>
      <c r="AH103" s="152"/>
    </row>
    <row r="104" spans="1:34" ht="16.5" thickBot="1">
      <c r="A104" s="73" t="s">
        <v>17</v>
      </c>
      <c r="B104" s="74">
        <v>951</v>
      </c>
      <c r="C104" s="75"/>
      <c r="D104" s="74" t="s">
        <v>132</v>
      </c>
      <c r="E104" s="76">
        <f>E105+E108+E116</f>
        <v>24857.296179999998</v>
      </c>
      <c r="F104" s="76">
        <f>F105+F108+F116</f>
        <v>80729.99661</v>
      </c>
      <c r="G104" s="76">
        <f>G105+G108+G116</f>
        <v>69857.541</v>
      </c>
      <c r="H104" s="163">
        <f t="shared" si="8"/>
        <v>281.0343510176577</v>
      </c>
      <c r="I104" s="87">
        <f t="shared" si="9"/>
        <v>86.53232247422982</v>
      </c>
      <c r="K104" s="91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3"/>
      <c r="AB104" s="94"/>
      <c r="AF104" s="150"/>
      <c r="AG104" s="151"/>
      <c r="AH104" s="152"/>
    </row>
    <row r="105" spans="1:34" ht="16.5" thickBot="1">
      <c r="A105" s="5" t="s">
        <v>27</v>
      </c>
      <c r="B105" s="14">
        <v>951</v>
      </c>
      <c r="C105" s="6"/>
      <c r="D105" s="6" t="s">
        <v>133</v>
      </c>
      <c r="E105" s="64">
        <f>E106+E107</f>
        <v>200</v>
      </c>
      <c r="F105" s="64">
        <f>F106+F107</f>
        <v>34480.85</v>
      </c>
      <c r="G105" s="64">
        <f>G106+G107</f>
        <v>23692.461000000003</v>
      </c>
      <c r="H105" s="163">
        <f t="shared" si="8"/>
        <v>11846.230500000001</v>
      </c>
      <c r="I105" s="87">
        <f t="shared" si="9"/>
        <v>68.71194010588488</v>
      </c>
      <c r="K105" s="91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94"/>
      <c r="AF105" s="150"/>
      <c r="AG105" s="151"/>
      <c r="AH105" s="152"/>
    </row>
    <row r="106" spans="1:34" ht="32.25" thickBot="1">
      <c r="A106" s="38" t="s">
        <v>44</v>
      </c>
      <c r="B106" s="35">
        <v>951</v>
      </c>
      <c r="C106" s="36"/>
      <c r="D106" s="36" t="s">
        <v>297</v>
      </c>
      <c r="E106" s="61">
        <v>200</v>
      </c>
      <c r="F106" s="61">
        <f>390.70663+3.44337</f>
        <v>394.15000000000003</v>
      </c>
      <c r="G106" s="61">
        <v>394.15</v>
      </c>
      <c r="H106" s="163">
        <f t="shared" si="8"/>
        <v>197.075</v>
      </c>
      <c r="I106" s="87">
        <f t="shared" si="9"/>
        <v>99.99999999999999</v>
      </c>
      <c r="K106" s="91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3"/>
      <c r="AB106" s="94"/>
      <c r="AF106" s="156"/>
      <c r="AG106" s="151"/>
      <c r="AH106" s="157"/>
    </row>
    <row r="107" spans="1:34" ht="16.5" thickBot="1">
      <c r="A107" s="38" t="s">
        <v>243</v>
      </c>
      <c r="B107" s="35">
        <v>951</v>
      </c>
      <c r="C107" s="36"/>
      <c r="D107" s="36" t="s">
        <v>244</v>
      </c>
      <c r="E107" s="61">
        <v>0</v>
      </c>
      <c r="F107" s="61">
        <v>34086.7</v>
      </c>
      <c r="G107" s="61">
        <v>23298.311</v>
      </c>
      <c r="H107" s="163">
        <v>0</v>
      </c>
      <c r="I107" s="87">
        <f t="shared" si="9"/>
        <v>68.35015123200546</v>
      </c>
      <c r="K107" s="91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3"/>
      <c r="AB107" s="94"/>
      <c r="AF107" s="153"/>
      <c r="AG107" s="151"/>
      <c r="AH107" s="155"/>
    </row>
    <row r="108" spans="1:34" ht="19.5" customHeight="1" thickBot="1">
      <c r="A108" s="33" t="s">
        <v>45</v>
      </c>
      <c r="B108" s="14">
        <v>951</v>
      </c>
      <c r="C108" s="6"/>
      <c r="D108" s="6" t="s">
        <v>134</v>
      </c>
      <c r="E108" s="64">
        <f>SUM(E109:E115)</f>
        <v>24657.296179999998</v>
      </c>
      <c r="F108" s="64">
        <f>SUM(F109:F115)</f>
        <v>46239.14661</v>
      </c>
      <c r="G108" s="64">
        <f>SUM(G109:G115)</f>
        <v>46155.079999999994</v>
      </c>
      <c r="H108" s="163">
        <f t="shared" si="8"/>
        <v>187.18629838026303</v>
      </c>
      <c r="I108" s="87">
        <f t="shared" si="9"/>
        <v>99.81819169218441</v>
      </c>
      <c r="K108" s="91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3"/>
      <c r="AB108" s="94"/>
      <c r="AF108" s="150"/>
      <c r="AG108" s="151"/>
      <c r="AH108" s="152"/>
    </row>
    <row r="109" spans="1:34" ht="32.25" thickBot="1">
      <c r="A109" s="34" t="s">
        <v>46</v>
      </c>
      <c r="B109" s="35">
        <v>951</v>
      </c>
      <c r="C109" s="36"/>
      <c r="D109" s="36" t="s">
        <v>135</v>
      </c>
      <c r="E109" s="61">
        <v>12928.3</v>
      </c>
      <c r="F109" s="61">
        <v>13266.3</v>
      </c>
      <c r="G109" s="61">
        <v>13266.3</v>
      </c>
      <c r="H109" s="163">
        <f t="shared" si="8"/>
        <v>102.61441952924979</v>
      </c>
      <c r="I109" s="87">
        <f t="shared" si="9"/>
        <v>100</v>
      </c>
      <c r="K109" s="91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3"/>
      <c r="AB109" s="94"/>
      <c r="AF109" s="153"/>
      <c r="AG109" s="151"/>
      <c r="AH109" s="155"/>
    </row>
    <row r="110" spans="1:34" ht="16.5" thickBot="1">
      <c r="A110" s="38" t="s">
        <v>97</v>
      </c>
      <c r="B110" s="35">
        <v>951</v>
      </c>
      <c r="C110" s="36"/>
      <c r="D110" s="36" t="s">
        <v>136</v>
      </c>
      <c r="E110" s="61">
        <v>0</v>
      </c>
      <c r="F110" s="61">
        <v>20458.61356</v>
      </c>
      <c r="G110" s="61">
        <v>20374.548</v>
      </c>
      <c r="H110" s="163">
        <v>0</v>
      </c>
      <c r="I110" s="87">
        <f t="shared" si="9"/>
        <v>99.58909454077394</v>
      </c>
      <c r="K110" s="91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94"/>
      <c r="AF110" s="153"/>
      <c r="AG110" s="151"/>
      <c r="AH110" s="155"/>
    </row>
    <row r="111" spans="1:34" ht="32.25" thickBot="1">
      <c r="A111" s="34" t="s">
        <v>47</v>
      </c>
      <c r="B111" s="35">
        <v>951</v>
      </c>
      <c r="C111" s="36"/>
      <c r="D111" s="36" t="s">
        <v>137</v>
      </c>
      <c r="E111" s="61">
        <v>10582.9</v>
      </c>
      <c r="F111" s="61">
        <v>10708.9</v>
      </c>
      <c r="G111" s="61">
        <v>10708.9</v>
      </c>
      <c r="H111" s="163">
        <f t="shared" si="8"/>
        <v>101.19059993007589</v>
      </c>
      <c r="I111" s="87">
        <f t="shared" si="9"/>
        <v>100</v>
      </c>
      <c r="K111" s="91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94"/>
      <c r="AF111" s="153"/>
      <c r="AG111" s="151"/>
      <c r="AH111" s="155"/>
    </row>
    <row r="112" spans="1:34" ht="32.25" thickBot="1">
      <c r="A112" s="34" t="s">
        <v>239</v>
      </c>
      <c r="B112" s="35">
        <v>951</v>
      </c>
      <c r="C112" s="36"/>
      <c r="D112" s="36" t="s">
        <v>240</v>
      </c>
      <c r="E112" s="61">
        <v>1000</v>
      </c>
      <c r="F112" s="61">
        <v>1654.71843</v>
      </c>
      <c r="G112" s="61">
        <v>1654.718</v>
      </c>
      <c r="H112" s="163">
        <f t="shared" si="8"/>
        <v>165.4718</v>
      </c>
      <c r="I112" s="87">
        <f t="shared" si="9"/>
        <v>99.99997401370577</v>
      </c>
      <c r="K112" s="91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3"/>
      <c r="AB112" s="94"/>
      <c r="AF112" s="156"/>
      <c r="AG112" s="151"/>
      <c r="AH112" s="157"/>
    </row>
    <row r="113" spans="1:34" ht="32.25" thickBot="1">
      <c r="A113" s="34" t="s">
        <v>163</v>
      </c>
      <c r="B113" s="35">
        <v>951</v>
      </c>
      <c r="C113" s="36"/>
      <c r="D113" s="36" t="s">
        <v>164</v>
      </c>
      <c r="E113" s="61">
        <v>0</v>
      </c>
      <c r="F113" s="61">
        <v>0</v>
      </c>
      <c r="G113" s="61">
        <v>0</v>
      </c>
      <c r="H113" s="163">
        <v>0</v>
      </c>
      <c r="I113" s="87" t="e">
        <f t="shared" si="9"/>
        <v>#DIV/0!</v>
      </c>
      <c r="K113" s="91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3"/>
      <c r="AB113" s="94"/>
      <c r="AF113" s="150"/>
      <c r="AG113" s="151"/>
      <c r="AH113" s="152"/>
    </row>
    <row r="114" spans="1:34" ht="32.25" thickBot="1">
      <c r="A114" s="68" t="s">
        <v>227</v>
      </c>
      <c r="B114" s="35">
        <v>951</v>
      </c>
      <c r="C114" s="36"/>
      <c r="D114" s="36" t="s">
        <v>228</v>
      </c>
      <c r="E114" s="61">
        <v>146.09618</v>
      </c>
      <c r="F114" s="61">
        <v>146.09618</v>
      </c>
      <c r="G114" s="61">
        <v>146.096</v>
      </c>
      <c r="H114" s="163">
        <f t="shared" si="8"/>
        <v>99.99987679349316</v>
      </c>
      <c r="I114" s="87">
        <f t="shared" si="9"/>
        <v>99.99987679349316</v>
      </c>
      <c r="K114" s="91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3"/>
      <c r="AB114" s="94"/>
      <c r="AF114" s="153"/>
      <c r="AG114" s="151"/>
      <c r="AH114" s="155"/>
    </row>
    <row r="115" spans="1:34" ht="48" thickBot="1">
      <c r="A115" s="68" t="s">
        <v>265</v>
      </c>
      <c r="B115" s="35">
        <v>951</v>
      </c>
      <c r="C115" s="36"/>
      <c r="D115" s="36" t="s">
        <v>264</v>
      </c>
      <c r="E115" s="61">
        <v>0</v>
      </c>
      <c r="F115" s="61">
        <v>4.51844</v>
      </c>
      <c r="G115" s="61">
        <v>4.518</v>
      </c>
      <c r="H115" s="163">
        <v>0</v>
      </c>
      <c r="I115" s="87">
        <f t="shared" si="9"/>
        <v>99.99026212586645</v>
      </c>
      <c r="K115" s="91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3"/>
      <c r="AB115" s="94"/>
      <c r="AF115" s="153"/>
      <c r="AG115" s="151"/>
      <c r="AH115" s="155"/>
    </row>
    <row r="116" spans="1:34" ht="32.25" thickBot="1">
      <c r="A116" s="33" t="s">
        <v>266</v>
      </c>
      <c r="B116" s="14">
        <v>951</v>
      </c>
      <c r="C116" s="6"/>
      <c r="D116" s="6" t="s">
        <v>268</v>
      </c>
      <c r="E116" s="64">
        <f>E117</f>
        <v>0</v>
      </c>
      <c r="F116" s="64">
        <f>F117</f>
        <v>10</v>
      </c>
      <c r="G116" s="64">
        <f>G117</f>
        <v>10</v>
      </c>
      <c r="H116" s="163">
        <v>0</v>
      </c>
      <c r="I116" s="87">
        <f t="shared" si="9"/>
        <v>100</v>
      </c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3"/>
      <c r="AB116" s="94"/>
      <c r="AF116" s="150"/>
      <c r="AG116" s="151"/>
      <c r="AH116" s="152"/>
    </row>
    <row r="117" spans="1:34" ht="32.25" thickBot="1">
      <c r="A117" s="38" t="s">
        <v>267</v>
      </c>
      <c r="B117" s="35">
        <v>951</v>
      </c>
      <c r="C117" s="36"/>
      <c r="D117" s="36" t="s">
        <v>298</v>
      </c>
      <c r="E117" s="61">
        <v>0</v>
      </c>
      <c r="F117" s="61">
        <v>10</v>
      </c>
      <c r="G117" s="61">
        <v>10</v>
      </c>
      <c r="H117" s="163">
        <v>0</v>
      </c>
      <c r="I117" s="87">
        <f t="shared" si="9"/>
        <v>100</v>
      </c>
      <c r="K117" s="91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3"/>
      <c r="AB117" s="94"/>
      <c r="AF117" s="153"/>
      <c r="AG117" s="151"/>
      <c r="AH117" s="155"/>
    </row>
    <row r="118" spans="1:34" ht="35.25" customHeight="1" thickBot="1">
      <c r="A118" s="54" t="s">
        <v>208</v>
      </c>
      <c r="B118" s="12">
        <v>951</v>
      </c>
      <c r="C118" s="8"/>
      <c r="D118" s="8" t="s">
        <v>138</v>
      </c>
      <c r="E118" s="62">
        <f>E119</f>
        <v>10</v>
      </c>
      <c r="F118" s="62">
        <f>F119</f>
        <v>0</v>
      </c>
      <c r="G118" s="62">
        <f>G119</f>
        <v>0</v>
      </c>
      <c r="H118" s="163">
        <f t="shared" si="8"/>
        <v>0</v>
      </c>
      <c r="I118" s="87" t="e">
        <f t="shared" si="9"/>
        <v>#DIV/0!</v>
      </c>
      <c r="K118" s="91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B118" s="94"/>
      <c r="AF118" s="150"/>
      <c r="AG118" s="151"/>
      <c r="AH118" s="152"/>
    </row>
    <row r="119" spans="1:34" ht="16.5" thickBot="1">
      <c r="A119" s="73" t="s">
        <v>17</v>
      </c>
      <c r="B119" s="74">
        <v>951</v>
      </c>
      <c r="C119" s="75"/>
      <c r="D119" s="74" t="s">
        <v>138</v>
      </c>
      <c r="E119" s="76">
        <f>E120+E121</f>
        <v>10</v>
      </c>
      <c r="F119" s="76">
        <f>F120+F121</f>
        <v>0</v>
      </c>
      <c r="G119" s="76">
        <f>G120+G121</f>
        <v>0</v>
      </c>
      <c r="H119" s="163">
        <f t="shared" si="8"/>
        <v>0</v>
      </c>
      <c r="I119" s="87" t="e">
        <f t="shared" si="9"/>
        <v>#DIV/0!</v>
      </c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3"/>
      <c r="AB119" s="94"/>
      <c r="AF119" s="150"/>
      <c r="AG119" s="151"/>
      <c r="AH119" s="152"/>
    </row>
    <row r="120" spans="1:34" ht="34.5" customHeight="1" thickBot="1">
      <c r="A120" s="34" t="s">
        <v>37</v>
      </c>
      <c r="B120" s="35">
        <v>951</v>
      </c>
      <c r="C120" s="36"/>
      <c r="D120" s="36" t="s">
        <v>299</v>
      </c>
      <c r="E120" s="61">
        <v>10</v>
      </c>
      <c r="F120" s="61">
        <v>0</v>
      </c>
      <c r="G120" s="61">
        <v>0</v>
      </c>
      <c r="H120" s="163">
        <f t="shared" si="8"/>
        <v>0</v>
      </c>
      <c r="I120" s="87" t="e">
        <f t="shared" si="9"/>
        <v>#DIV/0!</v>
      </c>
      <c r="K120" s="91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3"/>
      <c r="AB120" s="94"/>
      <c r="AF120" s="150"/>
      <c r="AG120" s="151"/>
      <c r="AH120" s="152"/>
    </row>
    <row r="121" spans="1:34" ht="34.5" customHeight="1" thickBot="1">
      <c r="A121" s="34" t="s">
        <v>165</v>
      </c>
      <c r="B121" s="35">
        <v>951</v>
      </c>
      <c r="C121" s="36"/>
      <c r="D121" s="36" t="s">
        <v>300</v>
      </c>
      <c r="E121" s="61">
        <v>0</v>
      </c>
      <c r="F121" s="61">
        <v>0</v>
      </c>
      <c r="G121" s="61">
        <v>0</v>
      </c>
      <c r="H121" s="163">
        <v>0</v>
      </c>
      <c r="I121" s="87" t="e">
        <f t="shared" si="9"/>
        <v>#DIV/0!</v>
      </c>
      <c r="K121" s="91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3"/>
      <c r="AB121" s="94"/>
      <c r="AF121" s="150"/>
      <c r="AG121" s="151"/>
      <c r="AH121" s="152"/>
    </row>
    <row r="122" spans="1:34" ht="49.5" customHeight="1" thickBot="1">
      <c r="A122" s="54" t="s">
        <v>209</v>
      </c>
      <c r="B122" s="12">
        <v>951</v>
      </c>
      <c r="C122" s="8"/>
      <c r="D122" s="8" t="s">
        <v>190</v>
      </c>
      <c r="E122" s="62">
        <f>E123</f>
        <v>72540.4</v>
      </c>
      <c r="F122" s="62">
        <f>F123</f>
        <v>73910.07943</v>
      </c>
      <c r="G122" s="62">
        <f>G123</f>
        <v>67594.78899999999</v>
      </c>
      <c r="H122" s="163">
        <f t="shared" si="8"/>
        <v>93.18226670930957</v>
      </c>
      <c r="I122" s="87">
        <f t="shared" si="9"/>
        <v>91.45544088343026</v>
      </c>
      <c r="K122" s="91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3"/>
      <c r="AB122" s="94"/>
      <c r="AF122" s="150"/>
      <c r="AG122" s="151"/>
      <c r="AH122" s="152"/>
    </row>
    <row r="123" spans="1:34" ht="25.5" customHeight="1" thickBot="1">
      <c r="A123" s="73" t="s">
        <v>17</v>
      </c>
      <c r="B123" s="52">
        <v>951</v>
      </c>
      <c r="C123" s="53"/>
      <c r="D123" s="53" t="s">
        <v>190</v>
      </c>
      <c r="E123" s="67">
        <f>E124+E125+E126+E127+E128+E131+E129+E130</f>
        <v>72540.4</v>
      </c>
      <c r="F123" s="67">
        <f>F124+F125+F126+F127+F128+F131+F129+F130</f>
        <v>73910.07943</v>
      </c>
      <c r="G123" s="67">
        <f>G124+G125+G126+G127+G128+G131+G129+G130</f>
        <v>67594.78899999999</v>
      </c>
      <c r="H123" s="163">
        <f t="shared" si="8"/>
        <v>93.18226670930957</v>
      </c>
      <c r="I123" s="87">
        <f t="shared" si="9"/>
        <v>91.45544088343026</v>
      </c>
      <c r="K123" s="91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94"/>
      <c r="AF123" s="150"/>
      <c r="AG123" s="151"/>
      <c r="AH123" s="152"/>
    </row>
    <row r="124" spans="1:34" ht="34.5" customHeight="1" thickBot="1">
      <c r="A124" s="34" t="s">
        <v>89</v>
      </c>
      <c r="B124" s="35">
        <v>951</v>
      </c>
      <c r="C124" s="36"/>
      <c r="D124" s="36" t="s">
        <v>301</v>
      </c>
      <c r="E124" s="61">
        <v>15500</v>
      </c>
      <c r="F124" s="61">
        <v>11304.69087</v>
      </c>
      <c r="G124" s="61">
        <v>8711.739</v>
      </c>
      <c r="H124" s="163">
        <f t="shared" si="8"/>
        <v>56.20476774193548</v>
      </c>
      <c r="I124" s="87">
        <f t="shared" si="9"/>
        <v>77.06304489155836</v>
      </c>
      <c r="K124" s="91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3"/>
      <c r="AB124" s="94"/>
      <c r="AF124" s="156"/>
      <c r="AG124" s="151"/>
      <c r="AH124" s="157"/>
    </row>
    <row r="125" spans="1:34" ht="36.75" customHeight="1" thickBot="1">
      <c r="A125" s="34" t="s">
        <v>99</v>
      </c>
      <c r="B125" s="35">
        <v>951</v>
      </c>
      <c r="C125" s="36"/>
      <c r="D125" s="36" t="s">
        <v>302</v>
      </c>
      <c r="E125" s="61">
        <v>1000</v>
      </c>
      <c r="F125" s="61">
        <v>2503.66731</v>
      </c>
      <c r="G125" s="61">
        <v>2503.667</v>
      </c>
      <c r="H125" s="163">
        <f t="shared" si="8"/>
        <v>250.3667</v>
      </c>
      <c r="I125" s="87">
        <f t="shared" si="9"/>
        <v>99.99998761816322</v>
      </c>
      <c r="K125" s="91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3"/>
      <c r="AB125" s="94"/>
      <c r="AF125" s="156"/>
      <c r="AG125" s="151"/>
      <c r="AH125" s="157"/>
    </row>
    <row r="126" spans="1:34" ht="47.25" customHeight="1" thickBot="1">
      <c r="A126" s="34" t="s">
        <v>229</v>
      </c>
      <c r="B126" s="35">
        <v>951</v>
      </c>
      <c r="C126" s="36"/>
      <c r="D126" s="36" t="s">
        <v>230</v>
      </c>
      <c r="E126" s="61">
        <v>3162.4</v>
      </c>
      <c r="F126" s="61">
        <v>3692.78865</v>
      </c>
      <c r="G126" s="61">
        <v>3539.808</v>
      </c>
      <c r="H126" s="163">
        <f t="shared" si="8"/>
        <v>111.93422716923855</v>
      </c>
      <c r="I126" s="87">
        <f t="shared" si="9"/>
        <v>95.85731368623004</v>
      </c>
      <c r="K126" s="91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3"/>
      <c r="AB126" s="94"/>
      <c r="AF126" s="153"/>
      <c r="AG126" s="151"/>
      <c r="AH126" s="155"/>
    </row>
    <row r="127" spans="1:34" ht="51.75" customHeight="1" thickBot="1">
      <c r="A127" s="34" t="s">
        <v>231</v>
      </c>
      <c r="B127" s="35">
        <v>951</v>
      </c>
      <c r="C127" s="36"/>
      <c r="D127" s="36" t="s">
        <v>232</v>
      </c>
      <c r="E127" s="61">
        <v>48900</v>
      </c>
      <c r="F127" s="61">
        <v>48900</v>
      </c>
      <c r="G127" s="61">
        <v>48900</v>
      </c>
      <c r="H127" s="163">
        <f t="shared" si="8"/>
        <v>100</v>
      </c>
      <c r="I127" s="87">
        <f t="shared" si="9"/>
        <v>100</v>
      </c>
      <c r="K127" s="91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3"/>
      <c r="AB127" s="94"/>
      <c r="AF127" s="153"/>
      <c r="AG127" s="151"/>
      <c r="AH127" s="155"/>
    </row>
    <row r="128" spans="1:34" ht="36.75" customHeight="1" thickBot="1">
      <c r="A128" s="34" t="s">
        <v>233</v>
      </c>
      <c r="B128" s="35">
        <v>951</v>
      </c>
      <c r="C128" s="36"/>
      <c r="D128" s="36" t="s">
        <v>234</v>
      </c>
      <c r="E128" s="61">
        <v>3978</v>
      </c>
      <c r="F128" s="61">
        <v>3978</v>
      </c>
      <c r="G128" s="61">
        <v>515.723</v>
      </c>
      <c r="H128" s="163">
        <f t="shared" si="8"/>
        <v>12.96437908496732</v>
      </c>
      <c r="I128" s="87">
        <f t="shared" si="9"/>
        <v>12.96437908496732</v>
      </c>
      <c r="K128" s="91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94"/>
      <c r="AF128" s="153"/>
      <c r="AG128" s="151"/>
      <c r="AH128" s="155"/>
    </row>
    <row r="129" spans="1:34" ht="36.75" customHeight="1" thickBot="1">
      <c r="A129" s="34" t="s">
        <v>269</v>
      </c>
      <c r="B129" s="35">
        <v>951</v>
      </c>
      <c r="C129" s="36"/>
      <c r="D129" s="36" t="s">
        <v>270</v>
      </c>
      <c r="E129" s="61">
        <v>0</v>
      </c>
      <c r="F129" s="61">
        <v>109.4786</v>
      </c>
      <c r="G129" s="61">
        <v>109.479</v>
      </c>
      <c r="H129" s="163">
        <v>0</v>
      </c>
      <c r="I129" s="87">
        <f t="shared" si="9"/>
        <v>100.00036536820896</v>
      </c>
      <c r="K129" s="91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3"/>
      <c r="AB129" s="94"/>
      <c r="AF129" s="153"/>
      <c r="AG129" s="151"/>
      <c r="AH129" s="155"/>
    </row>
    <row r="130" spans="1:34" ht="36.75" customHeight="1" thickBot="1">
      <c r="A130" s="34" t="s">
        <v>271</v>
      </c>
      <c r="B130" s="35">
        <v>951</v>
      </c>
      <c r="C130" s="36"/>
      <c r="D130" s="36" t="s">
        <v>272</v>
      </c>
      <c r="E130" s="61">
        <v>0</v>
      </c>
      <c r="F130" s="61">
        <v>3298.423</v>
      </c>
      <c r="G130" s="61">
        <v>3298.423</v>
      </c>
      <c r="H130" s="163">
        <v>0</v>
      </c>
      <c r="I130" s="87">
        <f t="shared" si="9"/>
        <v>100</v>
      </c>
      <c r="K130" s="91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3"/>
      <c r="AB130" s="94"/>
      <c r="AF130" s="153"/>
      <c r="AG130" s="151"/>
      <c r="AH130" s="155"/>
    </row>
    <row r="131" spans="1:34" ht="36.75" customHeight="1" thickBot="1">
      <c r="A131" s="34" t="s">
        <v>253</v>
      </c>
      <c r="B131" s="35">
        <v>951</v>
      </c>
      <c r="C131" s="36"/>
      <c r="D131" s="36" t="s">
        <v>252</v>
      </c>
      <c r="E131" s="61">
        <v>0</v>
      </c>
      <c r="F131" s="61">
        <v>123.031</v>
      </c>
      <c r="G131" s="61">
        <v>15.95</v>
      </c>
      <c r="H131" s="163">
        <v>0</v>
      </c>
      <c r="I131" s="87">
        <f t="shared" si="9"/>
        <v>12.964212271703879</v>
      </c>
      <c r="K131" s="91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3"/>
      <c r="AB131" s="94"/>
      <c r="AF131" s="153"/>
      <c r="AG131" s="151"/>
      <c r="AH131" s="155"/>
    </row>
    <row r="132" spans="1:34" ht="35.25" customHeight="1" thickBot="1">
      <c r="A132" s="54" t="s">
        <v>210</v>
      </c>
      <c r="B132" s="12" t="s">
        <v>2</v>
      </c>
      <c r="C132" s="8"/>
      <c r="D132" s="8" t="s">
        <v>166</v>
      </c>
      <c r="E132" s="62">
        <f>E133</f>
        <v>20</v>
      </c>
      <c r="F132" s="62">
        <f>F133</f>
        <v>20</v>
      </c>
      <c r="G132" s="62">
        <f>G133</f>
        <v>20</v>
      </c>
      <c r="H132" s="163">
        <f t="shared" si="8"/>
        <v>100</v>
      </c>
      <c r="I132" s="87">
        <f t="shared" si="9"/>
        <v>100</v>
      </c>
      <c r="K132" s="91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3"/>
      <c r="AB132" s="94"/>
      <c r="AF132" s="150"/>
      <c r="AG132" s="151"/>
      <c r="AH132" s="152"/>
    </row>
    <row r="133" spans="1:34" ht="17.25" customHeight="1" thickBot="1">
      <c r="A133" s="73" t="s">
        <v>17</v>
      </c>
      <c r="B133" s="52" t="s">
        <v>2</v>
      </c>
      <c r="C133" s="53"/>
      <c r="D133" s="53" t="s">
        <v>167</v>
      </c>
      <c r="E133" s="67">
        <f>E134+E135</f>
        <v>20</v>
      </c>
      <c r="F133" s="67">
        <f>F134+F135</f>
        <v>20</v>
      </c>
      <c r="G133" s="67">
        <f>G134+G135</f>
        <v>20</v>
      </c>
      <c r="H133" s="163">
        <f t="shared" si="8"/>
        <v>100</v>
      </c>
      <c r="I133" s="87">
        <f t="shared" si="9"/>
        <v>100</v>
      </c>
      <c r="K133" s="91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94"/>
      <c r="AF133" s="150"/>
      <c r="AG133" s="151"/>
      <c r="AH133" s="152"/>
    </row>
    <row r="134" spans="1:34" ht="17.25" customHeight="1" thickBot="1">
      <c r="A134" s="34" t="s">
        <v>98</v>
      </c>
      <c r="B134" s="70">
        <v>951</v>
      </c>
      <c r="C134" s="71"/>
      <c r="D134" s="71" t="s">
        <v>303</v>
      </c>
      <c r="E134" s="69">
        <v>0</v>
      </c>
      <c r="F134" s="69">
        <v>0</v>
      </c>
      <c r="G134" s="69">
        <v>0</v>
      </c>
      <c r="H134" s="163">
        <v>0</v>
      </c>
      <c r="I134" s="87" t="e">
        <f t="shared" si="9"/>
        <v>#DIV/0!</v>
      </c>
      <c r="K134" s="91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3"/>
      <c r="AB134" s="94"/>
      <c r="AF134" s="150"/>
      <c r="AG134" s="151"/>
      <c r="AH134" s="152"/>
    </row>
    <row r="135" spans="1:34" ht="17.25" customHeight="1" thickBot="1">
      <c r="A135" s="38" t="s">
        <v>97</v>
      </c>
      <c r="B135" s="70">
        <v>953</v>
      </c>
      <c r="C135" s="71"/>
      <c r="D135" s="71" t="s">
        <v>304</v>
      </c>
      <c r="E135" s="69">
        <v>20</v>
      </c>
      <c r="F135" s="69">
        <v>20</v>
      </c>
      <c r="G135" s="69">
        <v>20</v>
      </c>
      <c r="H135" s="163">
        <f t="shared" si="8"/>
        <v>100</v>
      </c>
      <c r="I135" s="87">
        <f t="shared" si="9"/>
        <v>100</v>
      </c>
      <c r="K135" s="91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3"/>
      <c r="AB135" s="94"/>
      <c r="AF135" s="153"/>
      <c r="AG135" s="151"/>
      <c r="AH135" s="155"/>
    </row>
    <row r="136" spans="1:34" ht="33" customHeight="1" thickBot="1">
      <c r="A136" s="54" t="s">
        <v>211</v>
      </c>
      <c r="B136" s="12">
        <v>951</v>
      </c>
      <c r="C136" s="8"/>
      <c r="D136" s="8" t="s">
        <v>181</v>
      </c>
      <c r="E136" s="62">
        <f aca="true" t="shared" si="13" ref="E136:G137">E137</f>
        <v>5200</v>
      </c>
      <c r="F136" s="62">
        <f t="shared" si="13"/>
        <v>12594.98487</v>
      </c>
      <c r="G136" s="62">
        <f t="shared" si="13"/>
        <v>12159.42</v>
      </c>
      <c r="H136" s="163">
        <f t="shared" si="8"/>
        <v>233.835</v>
      </c>
      <c r="I136" s="87">
        <f t="shared" si="9"/>
        <v>96.54175948208186</v>
      </c>
      <c r="K136" s="91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3"/>
      <c r="AB136" s="94"/>
      <c r="AF136" s="150"/>
      <c r="AG136" s="151"/>
      <c r="AH136" s="152"/>
    </row>
    <row r="137" spans="1:34" ht="17.25" customHeight="1" thickBot="1">
      <c r="A137" s="73" t="s">
        <v>17</v>
      </c>
      <c r="B137" s="52">
        <v>951</v>
      </c>
      <c r="C137" s="53"/>
      <c r="D137" s="53" t="s">
        <v>182</v>
      </c>
      <c r="E137" s="67">
        <f t="shared" si="13"/>
        <v>5200</v>
      </c>
      <c r="F137" s="67">
        <f t="shared" si="13"/>
        <v>12594.98487</v>
      </c>
      <c r="G137" s="67">
        <f t="shared" si="13"/>
        <v>12159.42</v>
      </c>
      <c r="H137" s="163">
        <f t="shared" si="8"/>
        <v>233.835</v>
      </c>
      <c r="I137" s="87">
        <f t="shared" si="9"/>
        <v>96.54175948208186</v>
      </c>
      <c r="K137" s="91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3"/>
      <c r="AB137" s="94"/>
      <c r="AF137" s="150"/>
      <c r="AG137" s="151"/>
      <c r="AH137" s="152"/>
    </row>
    <row r="138" spans="1:34" ht="17.25" customHeight="1" thickBot="1">
      <c r="A138" s="34" t="s">
        <v>183</v>
      </c>
      <c r="B138" s="70">
        <v>951</v>
      </c>
      <c r="C138" s="71"/>
      <c r="D138" s="71" t="s">
        <v>305</v>
      </c>
      <c r="E138" s="69">
        <v>5200</v>
      </c>
      <c r="F138" s="69">
        <v>12594.98487</v>
      </c>
      <c r="G138" s="69">
        <v>12159.42</v>
      </c>
      <c r="H138" s="163">
        <f t="shared" si="8"/>
        <v>233.835</v>
      </c>
      <c r="I138" s="87">
        <f t="shared" si="9"/>
        <v>96.54175948208186</v>
      </c>
      <c r="K138" s="91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3"/>
      <c r="AB138" s="94"/>
      <c r="AF138" s="156"/>
      <c r="AG138" s="151"/>
      <c r="AH138" s="157"/>
    </row>
    <row r="139" spans="1:34" ht="36.75" customHeight="1" thickBot="1">
      <c r="A139" s="54" t="s">
        <v>212</v>
      </c>
      <c r="B139" s="12">
        <v>951</v>
      </c>
      <c r="C139" s="8"/>
      <c r="D139" s="8" t="s">
        <v>184</v>
      </c>
      <c r="E139" s="62">
        <f aca="true" t="shared" si="14" ref="E139:G140">E140</f>
        <v>10</v>
      </c>
      <c r="F139" s="62">
        <f t="shared" si="14"/>
        <v>10</v>
      </c>
      <c r="G139" s="62">
        <f t="shared" si="14"/>
        <v>10</v>
      </c>
      <c r="H139" s="163">
        <f t="shared" si="8"/>
        <v>100</v>
      </c>
      <c r="I139" s="87">
        <f t="shared" si="9"/>
        <v>100</v>
      </c>
      <c r="K139" s="91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3"/>
      <c r="AB139" s="94"/>
      <c r="AF139" s="150"/>
      <c r="AG139" s="151"/>
      <c r="AH139" s="152"/>
    </row>
    <row r="140" spans="1:34" ht="17.25" customHeight="1" thickBot="1">
      <c r="A140" s="73" t="s">
        <v>17</v>
      </c>
      <c r="B140" s="52">
        <v>951</v>
      </c>
      <c r="C140" s="53"/>
      <c r="D140" s="53" t="s">
        <v>185</v>
      </c>
      <c r="E140" s="67">
        <f t="shared" si="14"/>
        <v>10</v>
      </c>
      <c r="F140" s="67">
        <f t="shared" si="14"/>
        <v>10</v>
      </c>
      <c r="G140" s="67">
        <f t="shared" si="14"/>
        <v>10</v>
      </c>
      <c r="H140" s="163">
        <f t="shared" si="8"/>
        <v>100</v>
      </c>
      <c r="I140" s="87">
        <f t="shared" si="9"/>
        <v>100</v>
      </c>
      <c r="K140" s="91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3"/>
      <c r="AB140" s="94"/>
      <c r="AF140" s="150"/>
      <c r="AG140" s="151"/>
      <c r="AH140" s="152"/>
    </row>
    <row r="141" spans="1:34" ht="17.25" customHeight="1" thickBot="1">
      <c r="A141" s="34" t="s">
        <v>183</v>
      </c>
      <c r="B141" s="70">
        <v>951</v>
      </c>
      <c r="C141" s="71"/>
      <c r="D141" s="71" t="s">
        <v>185</v>
      </c>
      <c r="E141" s="69">
        <v>10</v>
      </c>
      <c r="F141" s="69">
        <v>10</v>
      </c>
      <c r="G141" s="69">
        <v>10</v>
      </c>
      <c r="H141" s="163">
        <f t="shared" si="8"/>
        <v>100</v>
      </c>
      <c r="I141" s="87">
        <f t="shared" si="9"/>
        <v>100</v>
      </c>
      <c r="K141" s="91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3"/>
      <c r="AB141" s="94"/>
      <c r="AF141" s="153"/>
      <c r="AG141" s="151"/>
      <c r="AH141" s="155"/>
    </row>
    <row r="142" spans="1:34" ht="38.25" customHeight="1" thickBot="1">
      <c r="A142" s="54" t="s">
        <v>213</v>
      </c>
      <c r="B142" s="12">
        <v>951</v>
      </c>
      <c r="C142" s="8"/>
      <c r="D142" s="8" t="s">
        <v>186</v>
      </c>
      <c r="E142" s="62">
        <f>E143</f>
        <v>23110.487</v>
      </c>
      <c r="F142" s="62">
        <f>F143</f>
        <v>41880.72747</v>
      </c>
      <c r="G142" s="62">
        <f>G143</f>
        <v>36742.899999999994</v>
      </c>
      <c r="H142" s="163">
        <f aca="true" t="shared" si="15" ref="H142:H205">G142/E142*100</f>
        <v>158.98799536331708</v>
      </c>
      <c r="I142" s="87">
        <f aca="true" t="shared" si="16" ref="I142:I205">G142/F142*100</f>
        <v>87.73223919359965</v>
      </c>
      <c r="K142" s="91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3"/>
      <c r="AB142" s="94"/>
      <c r="AF142" s="150"/>
      <c r="AG142" s="151"/>
      <c r="AH142" s="152"/>
    </row>
    <row r="143" spans="1:34" ht="17.25" customHeight="1" thickBot="1">
      <c r="A143" s="73" t="s">
        <v>17</v>
      </c>
      <c r="B143" s="52">
        <v>951</v>
      </c>
      <c r="C143" s="53"/>
      <c r="D143" s="53" t="s">
        <v>187</v>
      </c>
      <c r="E143" s="67">
        <f>E144+E145</f>
        <v>23110.487</v>
      </c>
      <c r="F143" s="67">
        <f>F144+F145</f>
        <v>41880.72747</v>
      </c>
      <c r="G143" s="67">
        <f>G144+G145</f>
        <v>36742.899999999994</v>
      </c>
      <c r="H143" s="163">
        <f t="shared" si="15"/>
        <v>158.98799536331708</v>
      </c>
      <c r="I143" s="87">
        <f t="shared" si="16"/>
        <v>87.73223919359965</v>
      </c>
      <c r="K143" s="91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3"/>
      <c r="AB143" s="94"/>
      <c r="AF143" s="150"/>
      <c r="AG143" s="151"/>
      <c r="AH143" s="152"/>
    </row>
    <row r="144" spans="1:34" ht="17.25" customHeight="1" thickBot="1">
      <c r="A144" s="34" t="s">
        <v>183</v>
      </c>
      <c r="B144" s="70">
        <v>951</v>
      </c>
      <c r="C144" s="71"/>
      <c r="D144" s="71" t="s">
        <v>306</v>
      </c>
      <c r="E144" s="69">
        <v>2296</v>
      </c>
      <c r="F144" s="69">
        <f>27537.9897-27.31481</f>
        <v>27510.67489</v>
      </c>
      <c r="G144" s="69">
        <v>23485.958</v>
      </c>
      <c r="H144" s="163">
        <f t="shared" si="15"/>
        <v>1022.9075783972124</v>
      </c>
      <c r="I144" s="87">
        <f t="shared" si="16"/>
        <v>85.37034476219641</v>
      </c>
      <c r="K144" s="91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3"/>
      <c r="AB144" s="94"/>
      <c r="AF144" s="156"/>
      <c r="AG144" s="151"/>
      <c r="AH144" s="157"/>
    </row>
    <row r="145" spans="1:34" ht="17.25" customHeight="1" thickBot="1">
      <c r="A145" s="34" t="s">
        <v>235</v>
      </c>
      <c r="B145" s="70">
        <v>951</v>
      </c>
      <c r="C145" s="71"/>
      <c r="D145" s="71" t="s">
        <v>236</v>
      </c>
      <c r="E145" s="69">
        <v>20814.487</v>
      </c>
      <c r="F145" s="69">
        <v>14370.05258</v>
      </c>
      <c r="G145" s="69">
        <v>13256.942</v>
      </c>
      <c r="H145" s="163">
        <f t="shared" si="15"/>
        <v>63.69093795105303</v>
      </c>
      <c r="I145" s="87">
        <f t="shared" si="16"/>
        <v>92.25395610904577</v>
      </c>
      <c r="K145" s="91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3"/>
      <c r="AB145" s="94"/>
      <c r="AF145" s="153"/>
      <c r="AG145" s="151"/>
      <c r="AH145" s="155"/>
    </row>
    <row r="146" spans="1:34" ht="39" customHeight="1" thickBot="1">
      <c r="A146" s="49" t="s">
        <v>28</v>
      </c>
      <c r="B146" s="47" t="s">
        <v>2</v>
      </c>
      <c r="C146" s="78"/>
      <c r="D146" s="78" t="s">
        <v>139</v>
      </c>
      <c r="E146" s="100">
        <f>E147+E201</f>
        <v>145502.07</v>
      </c>
      <c r="F146" s="100">
        <f>F147+F201</f>
        <v>159447.41118</v>
      </c>
      <c r="G146" s="100">
        <f>G147+G201</f>
        <v>154090.26599999997</v>
      </c>
      <c r="H146" s="163">
        <f t="shared" si="15"/>
        <v>105.90245623309687</v>
      </c>
      <c r="I146" s="87">
        <f t="shared" si="16"/>
        <v>96.64018052074088</v>
      </c>
      <c r="K146" s="91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3"/>
      <c r="AB146" s="94"/>
      <c r="AF146" s="150"/>
      <c r="AG146" s="151"/>
      <c r="AH146" s="152"/>
    </row>
    <row r="147" spans="1:34" ht="35.25" customHeight="1" thickBot="1">
      <c r="A147" s="73" t="s">
        <v>17</v>
      </c>
      <c r="B147" s="74">
        <v>951</v>
      </c>
      <c r="C147" s="75"/>
      <c r="D147" s="74" t="s">
        <v>139</v>
      </c>
      <c r="E147" s="63">
        <f>E148+E149+E153+E157+E160+E161+E171+E173+E184+E186+E188+E190+E192+E194+E196+E198+E181+E155+E159+E175+E179+E177</f>
        <v>125805.07</v>
      </c>
      <c r="F147" s="63">
        <f>F148+F149+F153+F157+F160+F161+F171+F173+F184+F186+F188+F190+F192+F194+F196+F198+F181+F155+F159+F175+F179+F177</f>
        <v>137914.07034</v>
      </c>
      <c r="G147" s="63">
        <f>G148+G149+G153+G157+G160+G161+G171+G173+G184+G186+G188+G190+G192+G194+G196+G198+G181+G155+G159+G175+G179+G177</f>
        <v>133399.41499999998</v>
      </c>
      <c r="H147" s="163">
        <f t="shared" si="15"/>
        <v>106.03659693524273</v>
      </c>
      <c r="I147" s="87">
        <f t="shared" si="16"/>
        <v>96.72647226720954</v>
      </c>
      <c r="K147" s="91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3"/>
      <c r="AB147" s="94"/>
      <c r="AF147" s="150"/>
      <c r="AG147" s="151"/>
      <c r="AH147" s="152"/>
    </row>
    <row r="148" spans="1:34" ht="16.5" thickBot="1">
      <c r="A148" s="89" t="s">
        <v>29</v>
      </c>
      <c r="B148" s="70">
        <v>951</v>
      </c>
      <c r="C148" s="71"/>
      <c r="D148" s="71" t="s">
        <v>140</v>
      </c>
      <c r="E148" s="69">
        <v>2203.6</v>
      </c>
      <c r="F148" s="69">
        <v>2610.67446</v>
      </c>
      <c r="G148" s="69">
        <v>2610.674</v>
      </c>
      <c r="H148" s="163">
        <f t="shared" si="15"/>
        <v>118.47313487021238</v>
      </c>
      <c r="I148" s="87">
        <f t="shared" si="16"/>
        <v>99.99998238003216</v>
      </c>
      <c r="K148" s="101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3"/>
      <c r="AB148" s="104"/>
      <c r="AF148" s="156"/>
      <c r="AG148" s="151"/>
      <c r="AH148" s="157"/>
    </row>
    <row r="149" spans="1:34" ht="48" thickBot="1">
      <c r="A149" s="7" t="s">
        <v>5</v>
      </c>
      <c r="B149" s="12">
        <v>951</v>
      </c>
      <c r="C149" s="8"/>
      <c r="D149" s="8" t="s">
        <v>139</v>
      </c>
      <c r="E149" s="62">
        <f>E150+E151+E152</f>
        <v>4721.9</v>
      </c>
      <c r="F149" s="62">
        <f>F150+F151+F152</f>
        <v>4767.25124</v>
      </c>
      <c r="G149" s="62">
        <f>G150+G151+G152</f>
        <v>4767.251</v>
      </c>
      <c r="H149" s="163">
        <f t="shared" si="15"/>
        <v>100.96043965352932</v>
      </c>
      <c r="I149" s="87">
        <f t="shared" si="16"/>
        <v>99.99999496565238</v>
      </c>
      <c r="K149" s="105" t="e">
        <f>#REF!+#REF!+K173+K175+#REF!+#REF!+#REF!+#REF!+#REF!+#REF!+#REF!+K198</f>
        <v>#REF!</v>
      </c>
      <c r="L149" s="106" t="e">
        <f>#REF!+#REF!+L173+L175+#REF!+#REF!+#REF!+#REF!+#REF!+#REF!+#REF!+L198</f>
        <v>#REF!</v>
      </c>
      <c r="M149" s="106" t="e">
        <f>#REF!+#REF!+M173+M175+#REF!+#REF!+#REF!+#REF!+#REF!+#REF!+#REF!+M198</f>
        <v>#REF!</v>
      </c>
      <c r="N149" s="106" t="e">
        <f>#REF!+#REF!+N173+N175+#REF!+#REF!+#REF!+#REF!+#REF!+#REF!+#REF!+N198</f>
        <v>#REF!</v>
      </c>
      <c r="O149" s="106" t="e">
        <f>#REF!+#REF!+O173+O175+#REF!+#REF!+#REF!+#REF!+#REF!+#REF!+#REF!+O198</f>
        <v>#REF!</v>
      </c>
      <c r="P149" s="106" t="e">
        <f>#REF!+#REF!+P173+P175+#REF!+#REF!+#REF!+#REF!+#REF!+#REF!+#REF!+P198</f>
        <v>#REF!</v>
      </c>
      <c r="Q149" s="106" t="e">
        <f>#REF!+#REF!+Q173+Q175+#REF!+#REF!+#REF!+#REF!+#REF!+#REF!+#REF!+Q198</f>
        <v>#REF!</v>
      </c>
      <c r="R149" s="106" t="e">
        <f>#REF!+#REF!+R173+R175+#REF!+#REF!+#REF!+#REF!+#REF!+#REF!+#REF!+R198</f>
        <v>#REF!</v>
      </c>
      <c r="S149" s="106" t="e">
        <f>#REF!+#REF!+S173+S175+#REF!+#REF!+#REF!+#REF!+#REF!+#REF!+#REF!+S198</f>
        <v>#REF!</v>
      </c>
      <c r="T149" s="106" t="e">
        <f>#REF!+#REF!+T173+T175+#REF!+#REF!+#REF!+#REF!+#REF!+#REF!+#REF!+T198</f>
        <v>#REF!</v>
      </c>
      <c r="U149" s="106" t="e">
        <f>#REF!+#REF!+U173+U175+#REF!+#REF!+#REF!+#REF!+#REF!+#REF!+#REF!+U198</f>
        <v>#REF!</v>
      </c>
      <c r="V149" s="106" t="e">
        <f>#REF!+#REF!+V173+V175+#REF!+#REF!+#REF!+#REF!+#REF!+#REF!+#REF!+V198</f>
        <v>#REF!</v>
      </c>
      <c r="W149" s="106" t="e">
        <f>#REF!+#REF!+W173+W175+#REF!+#REF!+#REF!+#REF!+#REF!+#REF!+#REF!+W198</f>
        <v>#REF!</v>
      </c>
      <c r="X149" s="106" t="e">
        <f>#REF!+#REF!+X173+X175+#REF!+#REF!+#REF!+#REF!+#REF!+#REF!+#REF!+X198</f>
        <v>#REF!</v>
      </c>
      <c r="Y149" s="106" t="e">
        <f>#REF!+#REF!+Y173+Y175+#REF!+#REF!+#REF!+#REF!+#REF!+#REF!+#REF!+Y198</f>
        <v>#REF!</v>
      </c>
      <c r="Z149" s="106" t="e">
        <f>#REF!+#REF!+Z173+Z175+#REF!+#REF!+#REF!+#REF!+#REF!+#REF!+#REF!+Z198</f>
        <v>#REF!</v>
      </c>
      <c r="AA149" s="107" t="e">
        <f>#REF!+#REF!+AA173+AA175+#REF!+#REF!+#REF!+#REF!+#REF!+#REF!+#REF!+AA198</f>
        <v>#REF!</v>
      </c>
      <c r="AB149" s="108" t="e">
        <f>AA149/E147*100</f>
        <v>#REF!</v>
      </c>
      <c r="AF149" s="150"/>
      <c r="AG149" s="151"/>
      <c r="AH149" s="152"/>
    </row>
    <row r="150" spans="1:34" ht="20.25" customHeight="1" outlineLevel="3" thickBot="1">
      <c r="A150" s="50" t="s">
        <v>85</v>
      </c>
      <c r="B150" s="51">
        <v>951</v>
      </c>
      <c r="C150" s="36"/>
      <c r="D150" s="36" t="s">
        <v>141</v>
      </c>
      <c r="E150" s="61">
        <v>2709.9</v>
      </c>
      <c r="F150" s="61">
        <v>2623.20801</v>
      </c>
      <c r="G150" s="61">
        <v>2623.208</v>
      </c>
      <c r="H150" s="163">
        <f t="shared" si="15"/>
        <v>96.80091516292114</v>
      </c>
      <c r="I150" s="87">
        <f t="shared" si="16"/>
        <v>99.9999996187874</v>
      </c>
      <c r="K150" s="109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1"/>
      <c r="AB150" s="108"/>
      <c r="AF150" s="156"/>
      <c r="AG150" s="151"/>
      <c r="AH150" s="157"/>
    </row>
    <row r="151" spans="1:34" ht="18.75" customHeight="1" outlineLevel="6" thickBot="1">
      <c r="A151" s="34" t="s">
        <v>86</v>
      </c>
      <c r="B151" s="35">
        <v>951</v>
      </c>
      <c r="C151" s="36"/>
      <c r="D151" s="36" t="s">
        <v>142</v>
      </c>
      <c r="E151" s="61">
        <v>2012</v>
      </c>
      <c r="F151" s="61">
        <v>2144.04323</v>
      </c>
      <c r="G151" s="61">
        <v>2144.043</v>
      </c>
      <c r="H151" s="163">
        <f t="shared" si="15"/>
        <v>106.56277335984097</v>
      </c>
      <c r="I151" s="87">
        <f t="shared" si="16"/>
        <v>99.99998927260435</v>
      </c>
      <c r="K151" s="112" t="e">
        <f>#REF!</f>
        <v>#REF!</v>
      </c>
      <c r="L151" s="113" t="e">
        <f>#REF!</f>
        <v>#REF!</v>
      </c>
      <c r="M151" s="113" t="e">
        <f>#REF!</f>
        <v>#REF!</v>
      </c>
      <c r="N151" s="113" t="e">
        <f>#REF!</f>
        <v>#REF!</v>
      </c>
      <c r="O151" s="113" t="e">
        <f>#REF!</f>
        <v>#REF!</v>
      </c>
      <c r="P151" s="113" t="e">
        <f>#REF!</f>
        <v>#REF!</v>
      </c>
      <c r="Q151" s="113" t="e">
        <f>#REF!</f>
        <v>#REF!</v>
      </c>
      <c r="R151" s="113" t="e">
        <f>#REF!</f>
        <v>#REF!</v>
      </c>
      <c r="S151" s="113" t="e">
        <f>#REF!</f>
        <v>#REF!</v>
      </c>
      <c r="T151" s="113" t="e">
        <f>#REF!</f>
        <v>#REF!</v>
      </c>
      <c r="U151" s="113" t="e">
        <f>#REF!</f>
        <v>#REF!</v>
      </c>
      <c r="V151" s="113" t="e">
        <f>#REF!</f>
        <v>#REF!</v>
      </c>
      <c r="W151" s="113" t="e">
        <f>#REF!</f>
        <v>#REF!</v>
      </c>
      <c r="X151" s="113" t="e">
        <f>#REF!</f>
        <v>#REF!</v>
      </c>
      <c r="Y151" s="113" t="e">
        <f>#REF!</f>
        <v>#REF!</v>
      </c>
      <c r="Z151" s="113" t="e">
        <f>#REF!</f>
        <v>#REF!</v>
      </c>
      <c r="AA151" s="114" t="e">
        <f>#REF!</f>
        <v>#REF!</v>
      </c>
      <c r="AB151" s="108" t="e">
        <f>AA151/E150*100</f>
        <v>#REF!</v>
      </c>
      <c r="AF151" s="156"/>
      <c r="AG151" s="151"/>
      <c r="AH151" s="157"/>
    </row>
    <row r="152" spans="1:34" ht="21.75" customHeight="1" outlineLevel="6" thickBot="1">
      <c r="A152" s="34" t="s">
        <v>80</v>
      </c>
      <c r="B152" s="35">
        <v>951</v>
      </c>
      <c r="C152" s="36"/>
      <c r="D152" s="36" t="s">
        <v>143</v>
      </c>
      <c r="E152" s="61">
        <v>0</v>
      </c>
      <c r="F152" s="61">
        <v>0</v>
      </c>
      <c r="G152" s="61">
        <v>0</v>
      </c>
      <c r="H152" s="163">
        <v>0</v>
      </c>
      <c r="I152" s="87" t="e">
        <f t="shared" si="16"/>
        <v>#DIV/0!</v>
      </c>
      <c r="K152" s="115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7"/>
      <c r="AB152" s="108"/>
      <c r="AF152" s="150"/>
      <c r="AG152" s="151"/>
      <c r="AH152" s="152"/>
    </row>
    <row r="153" spans="1:34" ht="19.5" customHeight="1" outlineLevel="6" thickBot="1">
      <c r="A153" s="7" t="s">
        <v>6</v>
      </c>
      <c r="B153" s="12">
        <v>951</v>
      </c>
      <c r="C153" s="8"/>
      <c r="D153" s="8" t="s">
        <v>139</v>
      </c>
      <c r="E153" s="62">
        <f>E154</f>
        <v>8642.6</v>
      </c>
      <c r="F153" s="62">
        <f>F154</f>
        <v>10292.39796</v>
      </c>
      <c r="G153" s="62">
        <f>G154</f>
        <v>10087.363</v>
      </c>
      <c r="H153" s="163">
        <f t="shared" si="15"/>
        <v>116.71676347395459</v>
      </c>
      <c r="I153" s="87">
        <f t="shared" si="16"/>
        <v>98.00789902608857</v>
      </c>
      <c r="K153" s="115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7"/>
      <c r="AB153" s="108"/>
      <c r="AF153" s="150"/>
      <c r="AG153" s="151"/>
      <c r="AH153" s="152"/>
    </row>
    <row r="154" spans="1:34" ht="19.5" customHeight="1" outlineLevel="6" thickBot="1">
      <c r="A154" s="50" t="s">
        <v>81</v>
      </c>
      <c r="B154" s="35">
        <v>951</v>
      </c>
      <c r="C154" s="36"/>
      <c r="D154" s="36" t="s">
        <v>141</v>
      </c>
      <c r="E154" s="61">
        <v>8642.6</v>
      </c>
      <c r="F154" s="61">
        <f>10268.52652+23.87144</f>
        <v>10292.39796</v>
      </c>
      <c r="G154" s="61">
        <v>10087.363</v>
      </c>
      <c r="H154" s="163">
        <f t="shared" si="15"/>
        <v>116.71676347395459</v>
      </c>
      <c r="I154" s="87">
        <f t="shared" si="16"/>
        <v>98.00789902608857</v>
      </c>
      <c r="K154" s="115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7"/>
      <c r="AB154" s="108"/>
      <c r="AF154" s="156"/>
      <c r="AG154" s="151"/>
      <c r="AH154" s="157"/>
    </row>
    <row r="155" spans="1:34" ht="21" customHeight="1" outlineLevel="6" thickBot="1">
      <c r="A155" s="7" t="s">
        <v>76</v>
      </c>
      <c r="B155" s="12">
        <v>951</v>
      </c>
      <c r="C155" s="8"/>
      <c r="D155" s="8" t="s">
        <v>139</v>
      </c>
      <c r="E155" s="62">
        <f>E156</f>
        <v>28.025</v>
      </c>
      <c r="F155" s="62">
        <f>F156</f>
        <v>28.025</v>
      </c>
      <c r="G155" s="62">
        <f>G156</f>
        <v>2.628</v>
      </c>
      <c r="H155" s="163">
        <f t="shared" si="15"/>
        <v>9.377341659232828</v>
      </c>
      <c r="I155" s="87">
        <f t="shared" si="16"/>
        <v>9.377341659232828</v>
      </c>
      <c r="K155" s="118">
        <v>96</v>
      </c>
      <c r="L155" s="64">
        <v>96</v>
      </c>
      <c r="M155" s="64">
        <v>96</v>
      </c>
      <c r="N155" s="64">
        <v>96</v>
      </c>
      <c r="O155" s="64">
        <v>96</v>
      </c>
      <c r="P155" s="64">
        <v>96</v>
      </c>
      <c r="Q155" s="64">
        <v>96</v>
      </c>
      <c r="R155" s="64">
        <v>96</v>
      </c>
      <c r="S155" s="64">
        <v>96</v>
      </c>
      <c r="T155" s="64">
        <v>96</v>
      </c>
      <c r="U155" s="64">
        <v>96</v>
      </c>
      <c r="V155" s="64">
        <v>96</v>
      </c>
      <c r="W155" s="64">
        <v>96</v>
      </c>
      <c r="X155" s="64">
        <v>96</v>
      </c>
      <c r="Y155" s="64">
        <v>96</v>
      </c>
      <c r="Z155" s="116">
        <v>96</v>
      </c>
      <c r="AA155" s="119">
        <v>141</v>
      </c>
      <c r="AB155" s="108">
        <f>AA155/E153*100</f>
        <v>1.6314534977900168</v>
      </c>
      <c r="AF155" s="150"/>
      <c r="AG155" s="151"/>
      <c r="AH155" s="152"/>
    </row>
    <row r="156" spans="1:34" ht="37.5" customHeight="1" outlineLevel="3" thickBot="1">
      <c r="A156" s="34" t="s">
        <v>77</v>
      </c>
      <c r="B156" s="35">
        <v>951</v>
      </c>
      <c r="C156" s="36"/>
      <c r="D156" s="36" t="s">
        <v>144</v>
      </c>
      <c r="E156" s="61">
        <v>28.025</v>
      </c>
      <c r="F156" s="61">
        <v>28.025</v>
      </c>
      <c r="G156" s="61">
        <v>2.628</v>
      </c>
      <c r="H156" s="163">
        <f t="shared" si="15"/>
        <v>9.377341659232828</v>
      </c>
      <c r="I156" s="87">
        <f t="shared" si="16"/>
        <v>9.377341659232828</v>
      </c>
      <c r="K156" s="109" t="e">
        <f>#REF!</f>
        <v>#REF!</v>
      </c>
      <c r="L156" s="110" t="e">
        <f>#REF!</f>
        <v>#REF!</v>
      </c>
      <c r="M156" s="110" t="e">
        <f>#REF!</f>
        <v>#REF!</v>
      </c>
      <c r="N156" s="110" t="e">
        <f>#REF!</f>
        <v>#REF!</v>
      </c>
      <c r="O156" s="110" t="e">
        <f>#REF!</f>
        <v>#REF!</v>
      </c>
      <c r="P156" s="110" t="e">
        <f>#REF!</f>
        <v>#REF!</v>
      </c>
      <c r="Q156" s="110" t="e">
        <f>#REF!</f>
        <v>#REF!</v>
      </c>
      <c r="R156" s="110" t="e">
        <f>#REF!</f>
        <v>#REF!</v>
      </c>
      <c r="S156" s="110" t="e">
        <f>#REF!</f>
        <v>#REF!</v>
      </c>
      <c r="T156" s="110" t="e">
        <f>#REF!</f>
        <v>#REF!</v>
      </c>
      <c r="U156" s="110" t="e">
        <f>#REF!</f>
        <v>#REF!</v>
      </c>
      <c r="V156" s="110" t="e">
        <f>#REF!</f>
        <v>#REF!</v>
      </c>
      <c r="W156" s="110" t="e">
        <f>#REF!</f>
        <v>#REF!</v>
      </c>
      <c r="X156" s="110" t="e">
        <f>#REF!</f>
        <v>#REF!</v>
      </c>
      <c r="Y156" s="110" t="e">
        <f>#REF!</f>
        <v>#REF!</v>
      </c>
      <c r="Z156" s="110" t="e">
        <f>#REF!</f>
        <v>#REF!</v>
      </c>
      <c r="AA156" s="120" t="e">
        <f>#REF!</f>
        <v>#REF!</v>
      </c>
      <c r="AB156" s="108" t="e">
        <f>AA156/E154*100</f>
        <v>#REF!</v>
      </c>
      <c r="AF156" s="153"/>
      <c r="AG156" s="151"/>
      <c r="AH156" s="155"/>
    </row>
    <row r="157" spans="1:34" ht="18.75" customHeight="1" outlineLevel="3" thickBot="1">
      <c r="A157" s="7" t="s">
        <v>7</v>
      </c>
      <c r="B157" s="12">
        <v>951</v>
      </c>
      <c r="C157" s="8"/>
      <c r="D157" s="8" t="s">
        <v>139</v>
      </c>
      <c r="E157" s="62">
        <f>E158</f>
        <v>6512.6</v>
      </c>
      <c r="F157" s="62">
        <f>F158</f>
        <v>7136.5534</v>
      </c>
      <c r="G157" s="62">
        <f>G158</f>
        <v>7105.8</v>
      </c>
      <c r="H157" s="163">
        <f t="shared" si="15"/>
        <v>109.10849737432054</v>
      </c>
      <c r="I157" s="87">
        <f t="shared" si="16"/>
        <v>99.56907209578226</v>
      </c>
      <c r="K157" s="12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22"/>
      <c r="AB157" s="108"/>
      <c r="AF157" s="150"/>
      <c r="AG157" s="151"/>
      <c r="AH157" s="152"/>
    </row>
    <row r="158" spans="1:34" ht="33" customHeight="1" outlineLevel="3" thickBot="1">
      <c r="A158" s="50" t="s">
        <v>82</v>
      </c>
      <c r="B158" s="35">
        <v>951</v>
      </c>
      <c r="C158" s="36"/>
      <c r="D158" s="36" t="s">
        <v>141</v>
      </c>
      <c r="E158" s="61">
        <v>6512.6</v>
      </c>
      <c r="F158" s="61">
        <v>7136.5534</v>
      </c>
      <c r="G158" s="61">
        <v>7105.8</v>
      </c>
      <c r="H158" s="163">
        <f t="shared" si="15"/>
        <v>109.10849737432054</v>
      </c>
      <c r="I158" s="87">
        <f t="shared" si="16"/>
        <v>99.56907209578226</v>
      </c>
      <c r="K158" s="12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22"/>
      <c r="AB158" s="108"/>
      <c r="AF158" s="156"/>
      <c r="AG158" s="151"/>
      <c r="AH158" s="157"/>
    </row>
    <row r="159" spans="1:34" ht="20.25" customHeight="1" outlineLevel="5" thickBot="1">
      <c r="A159" s="88" t="s">
        <v>90</v>
      </c>
      <c r="B159" s="70">
        <v>951</v>
      </c>
      <c r="C159" s="71"/>
      <c r="D159" s="71" t="s">
        <v>145</v>
      </c>
      <c r="E159" s="69">
        <v>0</v>
      </c>
      <c r="F159" s="69">
        <v>0</v>
      </c>
      <c r="G159" s="69">
        <v>0</v>
      </c>
      <c r="H159" s="163">
        <v>0</v>
      </c>
      <c r="I159" s="87" t="e">
        <f t="shared" si="16"/>
        <v>#DIV/0!</v>
      </c>
      <c r="K159" s="123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5"/>
      <c r="AB159" s="126"/>
      <c r="AF159" s="150"/>
      <c r="AG159" s="151"/>
      <c r="AH159" s="152"/>
    </row>
    <row r="160" spans="1:34" ht="32.25" outlineLevel="4" thickBot="1">
      <c r="A160" s="89" t="s">
        <v>30</v>
      </c>
      <c r="B160" s="70">
        <v>951</v>
      </c>
      <c r="C160" s="71"/>
      <c r="D160" s="71" t="s">
        <v>317</v>
      </c>
      <c r="E160" s="69">
        <v>200</v>
      </c>
      <c r="F160" s="69">
        <v>7625.22984</v>
      </c>
      <c r="G160" s="69">
        <v>7625.23</v>
      </c>
      <c r="H160" s="163">
        <f t="shared" si="15"/>
        <v>3812.615</v>
      </c>
      <c r="I160" s="87">
        <f t="shared" si="16"/>
        <v>100.0000020982974</v>
      </c>
      <c r="K160" s="127" t="e">
        <f>#REF!</f>
        <v>#REF!</v>
      </c>
      <c r="L160" s="128" t="e">
        <f>#REF!</f>
        <v>#REF!</v>
      </c>
      <c r="M160" s="128" t="e">
        <f>#REF!</f>
        <v>#REF!</v>
      </c>
      <c r="N160" s="128" t="e">
        <f>#REF!</f>
        <v>#REF!</v>
      </c>
      <c r="O160" s="128" t="e">
        <f>#REF!</f>
        <v>#REF!</v>
      </c>
      <c r="P160" s="128" t="e">
        <f>#REF!</f>
        <v>#REF!</v>
      </c>
      <c r="Q160" s="128" t="e">
        <f>#REF!</f>
        <v>#REF!</v>
      </c>
      <c r="R160" s="128" t="e">
        <f>#REF!</f>
        <v>#REF!</v>
      </c>
      <c r="S160" s="128" t="e">
        <f>#REF!</f>
        <v>#REF!</v>
      </c>
      <c r="T160" s="128" t="e">
        <f>#REF!</f>
        <v>#REF!</v>
      </c>
      <c r="U160" s="128" t="e">
        <f>#REF!</f>
        <v>#REF!</v>
      </c>
      <c r="V160" s="128" t="e">
        <f>#REF!</f>
        <v>#REF!</v>
      </c>
      <c r="W160" s="128" t="e">
        <f>#REF!</f>
        <v>#REF!</v>
      </c>
      <c r="X160" s="128" t="e">
        <f>#REF!</f>
        <v>#REF!</v>
      </c>
      <c r="Y160" s="128" t="e">
        <f>#REF!</f>
        <v>#REF!</v>
      </c>
      <c r="Z160" s="128" t="e">
        <f>#REF!</f>
        <v>#REF!</v>
      </c>
      <c r="AA160" s="128" t="e">
        <f>#REF!</f>
        <v>#REF!</v>
      </c>
      <c r="AB160" s="126" t="e">
        <f>AA160/E158*100</f>
        <v>#REF!</v>
      </c>
      <c r="AF160" s="156"/>
      <c r="AG160" s="151"/>
      <c r="AH160" s="157"/>
    </row>
    <row r="161" spans="1:34" ht="16.5" outlineLevel="4" thickBot="1">
      <c r="A161" s="7" t="s">
        <v>8</v>
      </c>
      <c r="B161" s="12">
        <v>951</v>
      </c>
      <c r="C161" s="8"/>
      <c r="D161" s="8" t="s">
        <v>139</v>
      </c>
      <c r="E161" s="62">
        <f>E162+E163+E165+E167+E168+E169+E164+E166+E170</f>
        <v>66748.44</v>
      </c>
      <c r="F161" s="62">
        <f>F162+F163+F165+F167+F168+F169+F164+F166+F170</f>
        <v>71399.42861000003</v>
      </c>
      <c r="G161" s="62">
        <f>G162+G163+G165+G167+G168+G169+G164+G166+G170</f>
        <v>68605.451</v>
      </c>
      <c r="H161" s="163">
        <f t="shared" si="15"/>
        <v>102.78210397126884</v>
      </c>
      <c r="I161" s="87">
        <f t="shared" si="16"/>
        <v>96.08683477670196</v>
      </c>
      <c r="K161" s="115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5"/>
      <c r="AB161" s="108"/>
      <c r="AF161" s="150"/>
      <c r="AG161" s="151"/>
      <c r="AH161" s="152"/>
    </row>
    <row r="162" spans="1:34" ht="16.5" outlineLevel="5" thickBot="1">
      <c r="A162" s="34" t="s">
        <v>9</v>
      </c>
      <c r="B162" s="35">
        <v>951</v>
      </c>
      <c r="C162" s="36"/>
      <c r="D162" s="36" t="s">
        <v>146</v>
      </c>
      <c r="E162" s="61">
        <v>2651.06</v>
      </c>
      <c r="F162" s="61">
        <v>2651.06</v>
      </c>
      <c r="G162" s="61">
        <v>2120.42</v>
      </c>
      <c r="H162" s="163">
        <f t="shared" si="15"/>
        <v>79.98385551439802</v>
      </c>
      <c r="I162" s="87">
        <f t="shared" si="16"/>
        <v>79.98385551439802</v>
      </c>
      <c r="K162" s="118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116"/>
      <c r="AA162" s="119">
        <v>0</v>
      </c>
      <c r="AB162" s="108">
        <f>AA162/E160*100</f>
        <v>0</v>
      </c>
      <c r="AF162" s="156"/>
      <c r="AG162" s="151"/>
      <c r="AH162" s="157"/>
    </row>
    <row r="163" spans="1:34" ht="19.5" customHeight="1" outlineLevel="5" thickBot="1">
      <c r="A163" s="50" t="s">
        <v>82</v>
      </c>
      <c r="B163" s="35">
        <v>951</v>
      </c>
      <c r="C163" s="36"/>
      <c r="D163" s="36" t="s">
        <v>141</v>
      </c>
      <c r="E163" s="61">
        <v>23063.6</v>
      </c>
      <c r="F163" s="61">
        <v>24296.09417</v>
      </c>
      <c r="G163" s="61">
        <v>24060.494</v>
      </c>
      <c r="H163" s="163">
        <f t="shared" si="15"/>
        <v>104.3223694479613</v>
      </c>
      <c r="I163" s="87">
        <f t="shared" si="16"/>
        <v>99.03029611117118</v>
      </c>
      <c r="K163" s="115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7"/>
      <c r="AB163" s="108"/>
      <c r="AF163" s="156"/>
      <c r="AG163" s="151"/>
      <c r="AH163" s="157"/>
    </row>
    <row r="164" spans="1:34" ht="16.5" outlineLevel="5" thickBot="1">
      <c r="A164" s="34" t="s">
        <v>80</v>
      </c>
      <c r="B164" s="35">
        <v>951</v>
      </c>
      <c r="C164" s="36"/>
      <c r="D164" s="36" t="s">
        <v>143</v>
      </c>
      <c r="E164" s="61">
        <v>0</v>
      </c>
      <c r="F164" s="61">
        <v>268.60184</v>
      </c>
      <c r="G164" s="61">
        <v>268.602</v>
      </c>
      <c r="H164" s="163">
        <v>0</v>
      </c>
      <c r="I164" s="87">
        <f t="shared" si="16"/>
        <v>100.000059567723</v>
      </c>
      <c r="K164" s="118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116"/>
      <c r="AA164" s="119">
        <v>9539.0701</v>
      </c>
      <c r="AB164" s="108">
        <f>AA164/E163*100</f>
        <v>41.35984885273765</v>
      </c>
      <c r="AF164" s="153"/>
      <c r="AG164" s="151"/>
      <c r="AH164" s="153"/>
    </row>
    <row r="165" spans="1:34" ht="19.5" customHeight="1" outlineLevel="4" thickBot="1">
      <c r="A165" s="34" t="s">
        <v>31</v>
      </c>
      <c r="B165" s="35">
        <v>951</v>
      </c>
      <c r="C165" s="36"/>
      <c r="D165" s="36" t="s">
        <v>147</v>
      </c>
      <c r="E165" s="61">
        <v>36409.7</v>
      </c>
      <c r="F165" s="61">
        <v>40314.42597</v>
      </c>
      <c r="G165" s="61">
        <v>38510.273</v>
      </c>
      <c r="H165" s="163">
        <f t="shared" si="15"/>
        <v>105.76926753035593</v>
      </c>
      <c r="I165" s="87">
        <f t="shared" si="16"/>
        <v>95.524795587211</v>
      </c>
      <c r="K165" s="115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29"/>
      <c r="AB165" s="108"/>
      <c r="AF165" s="156"/>
      <c r="AG165" s="151"/>
      <c r="AH165" s="157"/>
    </row>
    <row r="166" spans="1:34" ht="19.5" customHeight="1" outlineLevel="4" thickBot="1">
      <c r="A166" s="34" t="s">
        <v>43</v>
      </c>
      <c r="B166" s="35">
        <v>951</v>
      </c>
      <c r="C166" s="36"/>
      <c r="D166" s="36" t="s">
        <v>238</v>
      </c>
      <c r="E166" s="61">
        <v>2000</v>
      </c>
      <c r="F166" s="61">
        <v>800.73201</v>
      </c>
      <c r="G166" s="61">
        <v>800.732</v>
      </c>
      <c r="H166" s="163">
        <f t="shared" si="15"/>
        <v>40.0366</v>
      </c>
      <c r="I166" s="87">
        <f t="shared" si="16"/>
        <v>99.99999875114273</v>
      </c>
      <c r="K166" s="115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29"/>
      <c r="AB166" s="108"/>
      <c r="AF166" s="153"/>
      <c r="AG166" s="151"/>
      <c r="AH166" s="155"/>
    </row>
    <row r="167" spans="1:34" ht="32.25" outlineLevel="5" thickBot="1">
      <c r="A167" s="38" t="s">
        <v>32</v>
      </c>
      <c r="B167" s="35">
        <v>951</v>
      </c>
      <c r="C167" s="36"/>
      <c r="D167" s="36" t="s">
        <v>148</v>
      </c>
      <c r="E167" s="61">
        <v>1137.906</v>
      </c>
      <c r="F167" s="61">
        <v>1137.906</v>
      </c>
      <c r="G167" s="61">
        <v>1131.445</v>
      </c>
      <c r="H167" s="163">
        <f t="shared" si="15"/>
        <v>99.43220265997367</v>
      </c>
      <c r="I167" s="87">
        <f t="shared" si="16"/>
        <v>99.43220265997367</v>
      </c>
      <c r="K167" s="115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7"/>
      <c r="AB167" s="108"/>
      <c r="AF167" s="156"/>
      <c r="AG167" s="151"/>
      <c r="AH167" s="157"/>
    </row>
    <row r="168" spans="1:34" ht="32.25" outlineLevel="5" thickBot="1">
      <c r="A168" s="38" t="s">
        <v>33</v>
      </c>
      <c r="B168" s="35">
        <v>951</v>
      </c>
      <c r="C168" s="36"/>
      <c r="D168" s="36" t="s">
        <v>149</v>
      </c>
      <c r="E168" s="61">
        <v>747.1569999999999</v>
      </c>
      <c r="F168" s="61">
        <v>747.1569999999999</v>
      </c>
      <c r="G168" s="61">
        <v>747.157</v>
      </c>
      <c r="H168" s="163">
        <f t="shared" si="15"/>
        <v>100.00000000000003</v>
      </c>
      <c r="I168" s="87">
        <f t="shared" si="16"/>
        <v>100.00000000000003</v>
      </c>
      <c r="K168" s="115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7"/>
      <c r="AB168" s="108"/>
      <c r="AF168" s="156"/>
      <c r="AG168" s="151"/>
      <c r="AH168" s="157"/>
    </row>
    <row r="169" spans="1:34" ht="32.25" outlineLevel="6" thickBot="1">
      <c r="A169" s="38" t="s">
        <v>34</v>
      </c>
      <c r="B169" s="35">
        <v>951</v>
      </c>
      <c r="C169" s="36"/>
      <c r="D169" s="36" t="s">
        <v>150</v>
      </c>
      <c r="E169" s="61">
        <v>739.0169999999999</v>
      </c>
      <c r="F169" s="61">
        <v>739.0169999999999</v>
      </c>
      <c r="G169" s="61">
        <v>592.837</v>
      </c>
      <c r="H169" s="163">
        <f t="shared" si="15"/>
        <v>80.21967018350053</v>
      </c>
      <c r="I169" s="87">
        <f t="shared" si="16"/>
        <v>80.21967018350053</v>
      </c>
      <c r="K169" s="130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17"/>
      <c r="AB169" s="108"/>
      <c r="AF169" s="156"/>
      <c r="AG169" s="151"/>
      <c r="AH169" s="157"/>
    </row>
    <row r="170" spans="1:34" ht="71.25" customHeight="1" outlineLevel="6" thickBot="1">
      <c r="A170" s="38" t="s">
        <v>254</v>
      </c>
      <c r="B170" s="35">
        <v>951</v>
      </c>
      <c r="C170" s="36"/>
      <c r="D170" s="36" t="s">
        <v>255</v>
      </c>
      <c r="E170" s="61">
        <v>0</v>
      </c>
      <c r="F170" s="61">
        <v>444.43462</v>
      </c>
      <c r="G170" s="61">
        <v>373.491</v>
      </c>
      <c r="H170" s="163">
        <v>0</v>
      </c>
      <c r="I170" s="87">
        <f t="shared" si="16"/>
        <v>84.03733264523811</v>
      </c>
      <c r="K170" s="130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17"/>
      <c r="AB170" s="108"/>
      <c r="AF170" s="156"/>
      <c r="AG170" s="151"/>
      <c r="AH170" s="157"/>
    </row>
    <row r="171" spans="1:34" ht="20.25" customHeight="1" outlineLevel="6" thickBot="1">
      <c r="A171" s="7" t="s">
        <v>22</v>
      </c>
      <c r="B171" s="12">
        <v>951</v>
      </c>
      <c r="C171" s="8" t="s">
        <v>2</v>
      </c>
      <c r="D171" s="8" t="s">
        <v>151</v>
      </c>
      <c r="E171" s="62">
        <f>E172</f>
        <v>1943.634</v>
      </c>
      <c r="F171" s="62">
        <f>F172</f>
        <v>1943.634</v>
      </c>
      <c r="G171" s="62">
        <f>G172</f>
        <v>1943.634</v>
      </c>
      <c r="H171" s="163">
        <f t="shared" si="15"/>
        <v>100</v>
      </c>
      <c r="I171" s="87">
        <f t="shared" si="16"/>
        <v>100</v>
      </c>
      <c r="K171" s="130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17"/>
      <c r="AB171" s="108"/>
      <c r="AF171" s="150"/>
      <c r="AG171" s="151"/>
      <c r="AH171" s="152"/>
    </row>
    <row r="172" spans="1:34" ht="34.5" customHeight="1" outlineLevel="6" thickBot="1">
      <c r="A172" s="34" t="s">
        <v>13</v>
      </c>
      <c r="B172" s="35">
        <v>951</v>
      </c>
      <c r="C172" s="36" t="s">
        <v>2</v>
      </c>
      <c r="D172" s="36" t="s">
        <v>152</v>
      </c>
      <c r="E172" s="61">
        <v>1943.634</v>
      </c>
      <c r="F172" s="61">
        <v>1943.634</v>
      </c>
      <c r="G172" s="61">
        <v>1943.634</v>
      </c>
      <c r="H172" s="163">
        <f t="shared" si="15"/>
        <v>100</v>
      </c>
      <c r="I172" s="87">
        <f t="shared" si="16"/>
        <v>100</v>
      </c>
      <c r="K172" s="130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17"/>
      <c r="AB172" s="108"/>
      <c r="AF172" s="153"/>
      <c r="AG172" s="151"/>
      <c r="AH172" s="155"/>
    </row>
    <row r="173" spans="1:34" ht="18" customHeight="1" outlineLevel="6" thickBot="1">
      <c r="A173" s="7" t="s">
        <v>10</v>
      </c>
      <c r="B173" s="12">
        <v>951</v>
      </c>
      <c r="C173" s="8"/>
      <c r="D173" s="8" t="s">
        <v>151</v>
      </c>
      <c r="E173" s="62">
        <f>E174</f>
        <v>250</v>
      </c>
      <c r="F173" s="62">
        <f>F174</f>
        <v>40.536</v>
      </c>
      <c r="G173" s="62">
        <f>G174</f>
        <v>40.536</v>
      </c>
      <c r="H173" s="163">
        <f t="shared" si="15"/>
        <v>16.2144</v>
      </c>
      <c r="I173" s="87">
        <f t="shared" si="16"/>
        <v>100</v>
      </c>
      <c r="K173" s="132" t="e">
        <f>#REF!+#REF!</f>
        <v>#REF!</v>
      </c>
      <c r="L173" s="133" t="e">
        <f>#REF!+#REF!</f>
        <v>#REF!</v>
      </c>
      <c r="M173" s="133" t="e">
        <f>#REF!+#REF!</f>
        <v>#REF!</v>
      </c>
      <c r="N173" s="133" t="e">
        <f>#REF!+#REF!</f>
        <v>#REF!</v>
      </c>
      <c r="O173" s="133" t="e">
        <f>#REF!+#REF!</f>
        <v>#REF!</v>
      </c>
      <c r="P173" s="133" t="e">
        <f>#REF!+#REF!</f>
        <v>#REF!</v>
      </c>
      <c r="Q173" s="133" t="e">
        <f>#REF!+#REF!</f>
        <v>#REF!</v>
      </c>
      <c r="R173" s="133" t="e">
        <f>#REF!+#REF!</f>
        <v>#REF!</v>
      </c>
      <c r="S173" s="133" t="e">
        <f>#REF!+#REF!</f>
        <v>#REF!</v>
      </c>
      <c r="T173" s="133" t="e">
        <f>#REF!+#REF!</f>
        <v>#REF!</v>
      </c>
      <c r="U173" s="133" t="e">
        <f>#REF!+#REF!</f>
        <v>#REF!</v>
      </c>
      <c r="V173" s="133" t="e">
        <f>#REF!+#REF!</f>
        <v>#REF!</v>
      </c>
      <c r="W173" s="133" t="e">
        <f>#REF!+#REF!</f>
        <v>#REF!</v>
      </c>
      <c r="X173" s="133" t="e">
        <f>#REF!+#REF!</f>
        <v>#REF!</v>
      </c>
      <c r="Y173" s="133" t="e">
        <f>#REF!+#REF!</f>
        <v>#REF!</v>
      </c>
      <c r="Z173" s="133" t="e">
        <f>#REF!+#REF!</f>
        <v>#REF!</v>
      </c>
      <c r="AA173" s="134" t="e">
        <f>#REF!+#REF!</f>
        <v>#REF!</v>
      </c>
      <c r="AB173" s="108" t="e">
        <f>AA173/E171*100</f>
        <v>#REF!</v>
      </c>
      <c r="AF173" s="150"/>
      <c r="AG173" s="151"/>
      <c r="AH173" s="152"/>
    </row>
    <row r="174" spans="1:34" ht="33.75" customHeight="1" outlineLevel="4" thickBot="1">
      <c r="A174" s="34" t="s">
        <v>38</v>
      </c>
      <c r="B174" s="35">
        <v>951</v>
      </c>
      <c r="C174" s="36"/>
      <c r="D174" s="36" t="s">
        <v>153</v>
      </c>
      <c r="E174" s="61">
        <v>250</v>
      </c>
      <c r="F174" s="61">
        <v>40.536</v>
      </c>
      <c r="G174" s="61">
        <v>40.536</v>
      </c>
      <c r="H174" s="163">
        <f t="shared" si="15"/>
        <v>16.2144</v>
      </c>
      <c r="I174" s="87">
        <f t="shared" si="16"/>
        <v>100</v>
      </c>
      <c r="K174" s="135" t="e">
        <f>#REF!</f>
        <v>#REF!</v>
      </c>
      <c r="L174" s="136" t="e">
        <f>#REF!</f>
        <v>#REF!</v>
      </c>
      <c r="M174" s="136" t="e">
        <f>#REF!</f>
        <v>#REF!</v>
      </c>
      <c r="N174" s="136" t="e">
        <f>#REF!</f>
        <v>#REF!</v>
      </c>
      <c r="O174" s="136" t="e">
        <f>#REF!</f>
        <v>#REF!</v>
      </c>
      <c r="P174" s="136" t="e">
        <f>#REF!</f>
        <v>#REF!</v>
      </c>
      <c r="Q174" s="136" t="e">
        <f>#REF!</f>
        <v>#REF!</v>
      </c>
      <c r="R174" s="136" t="e">
        <f>#REF!</f>
        <v>#REF!</v>
      </c>
      <c r="S174" s="136" t="e">
        <f>#REF!</f>
        <v>#REF!</v>
      </c>
      <c r="T174" s="136" t="e">
        <f>#REF!</f>
        <v>#REF!</v>
      </c>
      <c r="U174" s="136" t="e">
        <f>#REF!</f>
        <v>#REF!</v>
      </c>
      <c r="V174" s="136" t="e">
        <f>#REF!</f>
        <v>#REF!</v>
      </c>
      <c r="W174" s="136" t="e">
        <f>#REF!</f>
        <v>#REF!</v>
      </c>
      <c r="X174" s="136" t="e">
        <f>#REF!</f>
        <v>#REF!</v>
      </c>
      <c r="Y174" s="136" t="e">
        <f>#REF!</f>
        <v>#REF!</v>
      </c>
      <c r="Z174" s="136" t="e">
        <f>#REF!</f>
        <v>#REF!</v>
      </c>
      <c r="AA174" s="137" t="e">
        <f>#REF!</f>
        <v>#REF!</v>
      </c>
      <c r="AB174" s="108" t="e">
        <f>AA174/E172*100</f>
        <v>#REF!</v>
      </c>
      <c r="AF174" s="153"/>
      <c r="AG174" s="151"/>
      <c r="AH174" s="153"/>
    </row>
    <row r="175" spans="1:34" ht="33" customHeight="1" outlineLevel="6" thickBot="1">
      <c r="A175" s="7" t="s">
        <v>91</v>
      </c>
      <c r="B175" s="12">
        <v>951</v>
      </c>
      <c r="C175" s="8"/>
      <c r="D175" s="8" t="s">
        <v>151</v>
      </c>
      <c r="E175" s="62">
        <f>E176</f>
        <v>499.319</v>
      </c>
      <c r="F175" s="62">
        <f>F176</f>
        <v>499.319</v>
      </c>
      <c r="G175" s="62">
        <f>G176</f>
        <v>0</v>
      </c>
      <c r="H175" s="163">
        <f t="shared" si="15"/>
        <v>0</v>
      </c>
      <c r="I175" s="87">
        <f t="shared" si="16"/>
        <v>0</v>
      </c>
      <c r="K175" s="132" t="e">
        <f>#REF!+#REF!</f>
        <v>#REF!</v>
      </c>
      <c r="L175" s="133" t="e">
        <f>#REF!+#REF!</f>
        <v>#REF!</v>
      </c>
      <c r="M175" s="133" t="e">
        <f>#REF!+#REF!</f>
        <v>#REF!</v>
      </c>
      <c r="N175" s="133" t="e">
        <f>#REF!+#REF!</f>
        <v>#REF!</v>
      </c>
      <c r="O175" s="133" t="e">
        <f>#REF!+#REF!</f>
        <v>#REF!</v>
      </c>
      <c r="P175" s="133" t="e">
        <f>#REF!+#REF!</f>
        <v>#REF!</v>
      </c>
      <c r="Q175" s="133" t="e">
        <f>#REF!+#REF!</f>
        <v>#REF!</v>
      </c>
      <c r="R175" s="133" t="e">
        <f>#REF!+#REF!</f>
        <v>#REF!</v>
      </c>
      <c r="S175" s="133" t="e">
        <f>#REF!+#REF!</f>
        <v>#REF!</v>
      </c>
      <c r="T175" s="133" t="e">
        <f>#REF!+#REF!</f>
        <v>#REF!</v>
      </c>
      <c r="U175" s="133" t="e">
        <f>#REF!+#REF!</f>
        <v>#REF!</v>
      </c>
      <c r="V175" s="133" t="e">
        <f>#REF!+#REF!</f>
        <v>#REF!</v>
      </c>
      <c r="W175" s="133" t="e">
        <f>#REF!+#REF!</f>
        <v>#REF!</v>
      </c>
      <c r="X175" s="133" t="e">
        <f>#REF!+#REF!</f>
        <v>#REF!</v>
      </c>
      <c r="Y175" s="133" t="e">
        <f>#REF!+#REF!</f>
        <v>#REF!</v>
      </c>
      <c r="Z175" s="133" t="e">
        <f>#REF!+#REF!</f>
        <v>#REF!</v>
      </c>
      <c r="AA175" s="134" t="e">
        <f>#REF!+#REF!</f>
        <v>#REF!</v>
      </c>
      <c r="AB175" s="108" t="e">
        <f>AA175/E173*100</f>
        <v>#REF!</v>
      </c>
      <c r="AF175" s="150"/>
      <c r="AG175" s="151"/>
      <c r="AH175" s="152"/>
    </row>
    <row r="176" spans="1:34" ht="48" outlineLevel="6" thickBot="1">
      <c r="A176" s="34" t="s">
        <v>92</v>
      </c>
      <c r="B176" s="35">
        <v>951</v>
      </c>
      <c r="C176" s="36"/>
      <c r="D176" s="36" t="s">
        <v>154</v>
      </c>
      <c r="E176" s="61">
        <v>499.319</v>
      </c>
      <c r="F176" s="61">
        <v>499.319</v>
      </c>
      <c r="G176" s="61">
        <v>0</v>
      </c>
      <c r="H176" s="163">
        <f t="shared" si="15"/>
        <v>0</v>
      </c>
      <c r="I176" s="87">
        <f t="shared" si="16"/>
        <v>0</v>
      </c>
      <c r="K176" s="118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116"/>
      <c r="AA176" s="119"/>
      <c r="AB176" s="108"/>
      <c r="AF176" s="150"/>
      <c r="AG176" s="151"/>
      <c r="AH176" s="152"/>
    </row>
    <row r="177" spans="1:34" ht="16.5" outlineLevel="6" thickBot="1">
      <c r="A177" s="39" t="s">
        <v>218</v>
      </c>
      <c r="B177" s="12">
        <v>951</v>
      </c>
      <c r="C177" s="8"/>
      <c r="D177" s="8" t="s">
        <v>151</v>
      </c>
      <c r="E177" s="62">
        <f>E178</f>
        <v>3.223</v>
      </c>
      <c r="F177" s="62">
        <f>F178</f>
        <v>3.223</v>
      </c>
      <c r="G177" s="62">
        <f>G178</f>
        <v>0</v>
      </c>
      <c r="H177" s="163">
        <f t="shared" si="15"/>
        <v>0</v>
      </c>
      <c r="I177" s="87">
        <f t="shared" si="16"/>
        <v>0</v>
      </c>
      <c r="K177" s="118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116"/>
      <c r="AA177" s="119"/>
      <c r="AB177" s="108"/>
      <c r="AF177" s="150"/>
      <c r="AG177" s="151"/>
      <c r="AH177" s="152"/>
    </row>
    <row r="178" spans="1:34" ht="63.75" outlineLevel="6" thickBot="1">
      <c r="A178" s="34" t="s">
        <v>219</v>
      </c>
      <c r="B178" s="35">
        <v>951</v>
      </c>
      <c r="C178" s="36"/>
      <c r="D178" s="36" t="s">
        <v>220</v>
      </c>
      <c r="E178" s="61">
        <v>3.223</v>
      </c>
      <c r="F178" s="61">
        <v>3.223</v>
      </c>
      <c r="G178" s="61">
        <v>0</v>
      </c>
      <c r="H178" s="163">
        <f t="shared" si="15"/>
        <v>0</v>
      </c>
      <c r="I178" s="87">
        <f t="shared" si="16"/>
        <v>0</v>
      </c>
      <c r="K178" s="118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116"/>
      <c r="AA178" s="119"/>
      <c r="AB178" s="108"/>
      <c r="AF178" s="150"/>
      <c r="AG178" s="151"/>
      <c r="AH178" s="152"/>
    </row>
    <row r="179" spans="1:34" ht="16.5" outlineLevel="6" thickBot="1">
      <c r="A179" s="7" t="s">
        <v>192</v>
      </c>
      <c r="B179" s="12">
        <v>951</v>
      </c>
      <c r="C179" s="8"/>
      <c r="D179" s="8" t="s">
        <v>151</v>
      </c>
      <c r="E179" s="62">
        <f>E180</f>
        <v>6757</v>
      </c>
      <c r="F179" s="62">
        <f>F180</f>
        <v>4764</v>
      </c>
      <c r="G179" s="62">
        <f>G180</f>
        <v>3926</v>
      </c>
      <c r="H179" s="163">
        <f t="shared" si="15"/>
        <v>58.10270830250111</v>
      </c>
      <c r="I179" s="87">
        <f t="shared" si="16"/>
        <v>82.40973971452561</v>
      </c>
      <c r="K179" s="118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116"/>
      <c r="AA179" s="119"/>
      <c r="AB179" s="108"/>
      <c r="AF179" s="150"/>
      <c r="AG179" s="151"/>
      <c r="AH179" s="152"/>
    </row>
    <row r="180" spans="1:34" ht="48" outlineLevel="6" thickBot="1">
      <c r="A180" s="34" t="s">
        <v>193</v>
      </c>
      <c r="B180" s="35">
        <v>951</v>
      </c>
      <c r="C180" s="36"/>
      <c r="D180" s="36" t="s">
        <v>307</v>
      </c>
      <c r="E180" s="61">
        <v>6757</v>
      </c>
      <c r="F180" s="61">
        <v>4764</v>
      </c>
      <c r="G180" s="61">
        <v>3926</v>
      </c>
      <c r="H180" s="163">
        <f t="shared" si="15"/>
        <v>58.10270830250111</v>
      </c>
      <c r="I180" s="87">
        <f t="shared" si="16"/>
        <v>82.40973971452561</v>
      </c>
      <c r="K180" s="118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116"/>
      <c r="AA180" s="119"/>
      <c r="AB180" s="108"/>
      <c r="AF180" s="153"/>
      <c r="AG180" s="151"/>
      <c r="AH180" s="155"/>
    </row>
    <row r="181" spans="1:34" ht="22.5" customHeight="1" outlineLevel="5" thickBot="1">
      <c r="A181" s="7" t="s">
        <v>69</v>
      </c>
      <c r="B181" s="12">
        <v>951</v>
      </c>
      <c r="C181" s="8"/>
      <c r="D181" s="8" t="s">
        <v>151</v>
      </c>
      <c r="E181" s="62">
        <f>E182+E183</f>
        <v>1200.729</v>
      </c>
      <c r="F181" s="62">
        <f>F182+F183</f>
        <v>0.729</v>
      </c>
      <c r="G181" s="62">
        <f>G182+G183</f>
        <v>0.729</v>
      </c>
      <c r="H181" s="163">
        <f t="shared" si="15"/>
        <v>0.06071311678155521</v>
      </c>
      <c r="I181" s="87">
        <f t="shared" si="16"/>
        <v>100</v>
      </c>
      <c r="K181" s="118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116"/>
      <c r="AA181" s="119"/>
      <c r="AB181" s="108"/>
      <c r="AF181" s="150"/>
      <c r="AG181" s="151"/>
      <c r="AH181" s="152"/>
    </row>
    <row r="182" spans="1:34" ht="20.25" customHeight="1" outlineLevel="5" thickBot="1">
      <c r="A182" s="38" t="s">
        <v>70</v>
      </c>
      <c r="B182" s="35">
        <v>951</v>
      </c>
      <c r="C182" s="36"/>
      <c r="D182" s="36" t="s">
        <v>155</v>
      </c>
      <c r="E182" s="61">
        <v>0.729</v>
      </c>
      <c r="F182" s="61">
        <v>0.729</v>
      </c>
      <c r="G182" s="61">
        <v>0.729</v>
      </c>
      <c r="H182" s="163">
        <f t="shared" si="15"/>
        <v>100</v>
      </c>
      <c r="I182" s="87">
        <f t="shared" si="16"/>
        <v>100</v>
      </c>
      <c r="K182" s="118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116"/>
      <c r="AA182" s="119"/>
      <c r="AB182" s="108"/>
      <c r="AF182" s="156"/>
      <c r="AG182" s="151"/>
      <c r="AH182" s="157"/>
    </row>
    <row r="183" spans="1:34" ht="20.25" customHeight="1" outlineLevel="5" thickBot="1">
      <c r="A183" s="34" t="s">
        <v>93</v>
      </c>
      <c r="B183" s="35">
        <v>951</v>
      </c>
      <c r="C183" s="36"/>
      <c r="D183" s="36" t="s">
        <v>308</v>
      </c>
      <c r="E183" s="61">
        <v>1200</v>
      </c>
      <c r="F183" s="61">
        <v>0</v>
      </c>
      <c r="G183" s="61">
        <v>0</v>
      </c>
      <c r="H183" s="163">
        <f t="shared" si="15"/>
        <v>0</v>
      </c>
      <c r="I183" s="87" t="e">
        <f t="shared" si="16"/>
        <v>#DIV/0!</v>
      </c>
      <c r="K183" s="118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116"/>
      <c r="AA183" s="119"/>
      <c r="AB183" s="108"/>
      <c r="AF183" s="150"/>
      <c r="AG183" s="151"/>
      <c r="AH183" s="152"/>
    </row>
    <row r="184" spans="1:34" ht="26.25" customHeight="1" outlineLevel="5" thickBot="1">
      <c r="A184" s="72" t="s">
        <v>88</v>
      </c>
      <c r="B184" s="12">
        <v>951</v>
      </c>
      <c r="C184" s="8"/>
      <c r="D184" s="8" t="s">
        <v>100</v>
      </c>
      <c r="E184" s="62">
        <f>E185</f>
        <v>0</v>
      </c>
      <c r="F184" s="62">
        <f>F185</f>
        <v>18.61168</v>
      </c>
      <c r="G184" s="62">
        <f>G185</f>
        <v>18.612</v>
      </c>
      <c r="H184" s="163">
        <v>0</v>
      </c>
      <c r="I184" s="87">
        <f t="shared" si="16"/>
        <v>100.00171935042941</v>
      </c>
      <c r="K184" s="118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116"/>
      <c r="AA184" s="119"/>
      <c r="AB184" s="108"/>
      <c r="AF184" s="150"/>
      <c r="AG184" s="151"/>
      <c r="AH184" s="152"/>
    </row>
    <row r="185" spans="1:34" ht="24" customHeight="1" outlineLevel="5" thickBot="1">
      <c r="A185" s="34" t="s">
        <v>179</v>
      </c>
      <c r="B185" s="51">
        <v>951</v>
      </c>
      <c r="C185" s="36"/>
      <c r="D185" s="36" t="s">
        <v>178</v>
      </c>
      <c r="E185" s="61">
        <v>0</v>
      </c>
      <c r="F185" s="61">
        <v>18.61168</v>
      </c>
      <c r="G185" s="61">
        <v>18.612</v>
      </c>
      <c r="H185" s="163">
        <v>0</v>
      </c>
      <c r="I185" s="87">
        <f t="shared" si="16"/>
        <v>100.00171935042941</v>
      </c>
      <c r="K185" s="118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116"/>
      <c r="AA185" s="119"/>
      <c r="AB185" s="108"/>
      <c r="AF185" s="153"/>
      <c r="AG185" s="151"/>
      <c r="AH185" s="155"/>
    </row>
    <row r="186" spans="1:34" ht="24" customHeight="1" outlineLevel="5" thickBot="1">
      <c r="A186" s="7" t="s">
        <v>11</v>
      </c>
      <c r="B186" s="12">
        <v>951</v>
      </c>
      <c r="C186" s="8"/>
      <c r="D186" s="8" t="s">
        <v>100</v>
      </c>
      <c r="E186" s="62">
        <f>E187</f>
        <v>1852</v>
      </c>
      <c r="F186" s="62">
        <f>F187</f>
        <v>1790.1</v>
      </c>
      <c r="G186" s="62">
        <f>G187</f>
        <v>1771.17</v>
      </c>
      <c r="H186" s="163">
        <f t="shared" si="15"/>
        <v>95.63552915766739</v>
      </c>
      <c r="I186" s="87">
        <f t="shared" si="16"/>
        <v>98.94251717781131</v>
      </c>
      <c r="K186" s="118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116"/>
      <c r="AA186" s="119"/>
      <c r="AB186" s="108"/>
      <c r="AF186" s="150"/>
      <c r="AG186" s="151"/>
      <c r="AH186" s="152"/>
    </row>
    <row r="187" spans="1:34" ht="37.5" customHeight="1" outlineLevel="5" thickBot="1">
      <c r="A187" s="50" t="s">
        <v>81</v>
      </c>
      <c r="B187" s="51">
        <v>951</v>
      </c>
      <c r="C187" s="36"/>
      <c r="D187" s="36" t="s">
        <v>141</v>
      </c>
      <c r="E187" s="61">
        <v>1852</v>
      </c>
      <c r="F187" s="61">
        <v>1790.1</v>
      </c>
      <c r="G187" s="61">
        <v>1771.17</v>
      </c>
      <c r="H187" s="163">
        <f t="shared" si="15"/>
        <v>95.63552915766739</v>
      </c>
      <c r="I187" s="87">
        <f t="shared" si="16"/>
        <v>98.94251717781131</v>
      </c>
      <c r="K187" s="118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116"/>
      <c r="AA187" s="119"/>
      <c r="AB187" s="108"/>
      <c r="AF187" s="156"/>
      <c r="AG187" s="151"/>
      <c r="AH187" s="157"/>
    </row>
    <row r="188" spans="1:34" ht="19.5" outlineLevel="6" thickBot="1">
      <c r="A188" s="72" t="s">
        <v>162</v>
      </c>
      <c r="B188" s="12">
        <v>951</v>
      </c>
      <c r="C188" s="8"/>
      <c r="D188" s="8" t="s">
        <v>100</v>
      </c>
      <c r="E188" s="62">
        <f>E189</f>
        <v>0</v>
      </c>
      <c r="F188" s="62">
        <f>F189</f>
        <v>27.55715</v>
      </c>
      <c r="G188" s="62">
        <f>G189</f>
        <v>27.557</v>
      </c>
      <c r="H188" s="163">
        <v>0</v>
      </c>
      <c r="I188" s="87">
        <f t="shared" si="16"/>
        <v>99.9994556766574</v>
      </c>
      <c r="K188" s="138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40"/>
      <c r="AA188" s="119">
        <v>0</v>
      </c>
      <c r="AB188" s="108">
        <f>AA188/E186*100</f>
        <v>0</v>
      </c>
      <c r="AF188" s="150"/>
      <c r="AG188" s="151"/>
      <c r="AH188" s="152"/>
    </row>
    <row r="189" spans="1:34" ht="16.5" outlineLevel="6" thickBot="1">
      <c r="A189" s="34" t="s">
        <v>179</v>
      </c>
      <c r="B189" s="35">
        <v>951</v>
      </c>
      <c r="C189" s="36"/>
      <c r="D189" s="36" t="s">
        <v>178</v>
      </c>
      <c r="E189" s="61">
        <v>0</v>
      </c>
      <c r="F189" s="61">
        <v>27.55715</v>
      </c>
      <c r="G189" s="61">
        <v>27.557</v>
      </c>
      <c r="H189" s="163">
        <v>0</v>
      </c>
      <c r="I189" s="87">
        <f t="shared" si="16"/>
        <v>99.9994556766574</v>
      </c>
      <c r="K189" s="112" t="e">
        <f>#REF!</f>
        <v>#REF!</v>
      </c>
      <c r="L189" s="113" t="e">
        <f>#REF!</f>
        <v>#REF!</v>
      </c>
      <c r="M189" s="113" t="e">
        <f>#REF!</f>
        <v>#REF!</v>
      </c>
      <c r="N189" s="113" t="e">
        <f>#REF!</f>
        <v>#REF!</v>
      </c>
      <c r="O189" s="113" t="e">
        <f>#REF!</f>
        <v>#REF!</v>
      </c>
      <c r="P189" s="113" t="e">
        <f>#REF!</f>
        <v>#REF!</v>
      </c>
      <c r="Q189" s="113" t="e">
        <f>#REF!</f>
        <v>#REF!</v>
      </c>
      <c r="R189" s="113" t="e">
        <f>#REF!</f>
        <v>#REF!</v>
      </c>
      <c r="S189" s="113" t="e">
        <f>#REF!</f>
        <v>#REF!</v>
      </c>
      <c r="T189" s="113" t="e">
        <f>#REF!</f>
        <v>#REF!</v>
      </c>
      <c r="U189" s="113" t="e">
        <f>#REF!</f>
        <v>#REF!</v>
      </c>
      <c r="V189" s="113" t="e">
        <f>#REF!</f>
        <v>#REF!</v>
      </c>
      <c r="W189" s="113" t="e">
        <f>#REF!</f>
        <v>#REF!</v>
      </c>
      <c r="X189" s="113" t="e">
        <f>#REF!</f>
        <v>#REF!</v>
      </c>
      <c r="Y189" s="113" t="e">
        <f>#REF!</f>
        <v>#REF!</v>
      </c>
      <c r="Z189" s="113" t="e">
        <f>#REF!</f>
        <v>#REF!</v>
      </c>
      <c r="AA189" s="114" t="e">
        <f>#REF!</f>
        <v>#REF!</v>
      </c>
      <c r="AB189" s="108" t="e">
        <f>AA189/E187*100</f>
        <v>#REF!</v>
      </c>
      <c r="AF189" s="153"/>
      <c r="AG189" s="151"/>
      <c r="AH189" s="155"/>
    </row>
    <row r="190" spans="1:34" ht="16.5" outlineLevel="6" thickBot="1">
      <c r="A190" s="7" t="s">
        <v>12</v>
      </c>
      <c r="B190" s="12">
        <v>951</v>
      </c>
      <c r="C190" s="8"/>
      <c r="D190" s="8" t="s">
        <v>151</v>
      </c>
      <c r="E190" s="62">
        <f>E191</f>
        <v>732</v>
      </c>
      <c r="F190" s="62">
        <f>F191</f>
        <v>776.8</v>
      </c>
      <c r="G190" s="62">
        <f>G191</f>
        <v>776.78</v>
      </c>
      <c r="H190" s="163">
        <f t="shared" si="15"/>
        <v>106.1174863387978</v>
      </c>
      <c r="I190" s="87">
        <f t="shared" si="16"/>
        <v>99.99742533470649</v>
      </c>
      <c r="K190" s="141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3"/>
      <c r="AB190" s="108"/>
      <c r="AF190" s="150"/>
      <c r="AG190" s="151"/>
      <c r="AH190" s="152"/>
    </row>
    <row r="191" spans="1:34" ht="32.25" outlineLevel="6" thickBot="1">
      <c r="A191" s="34" t="s">
        <v>50</v>
      </c>
      <c r="B191" s="35">
        <v>951</v>
      </c>
      <c r="C191" s="36"/>
      <c r="D191" s="36" t="s">
        <v>156</v>
      </c>
      <c r="E191" s="61">
        <v>732</v>
      </c>
      <c r="F191" s="61">
        <v>776.8</v>
      </c>
      <c r="G191" s="61">
        <v>776.78</v>
      </c>
      <c r="H191" s="163">
        <f t="shared" si="15"/>
        <v>106.1174863387978</v>
      </c>
      <c r="I191" s="87">
        <f t="shared" si="16"/>
        <v>99.99742533470649</v>
      </c>
      <c r="K191" s="141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3"/>
      <c r="AB191" s="108"/>
      <c r="AF191" s="153"/>
      <c r="AG191" s="151"/>
      <c r="AH191" s="155"/>
    </row>
    <row r="192" spans="1:34" ht="32.25" outlineLevel="6" thickBot="1">
      <c r="A192" s="39" t="s">
        <v>15</v>
      </c>
      <c r="B192" s="12">
        <v>951</v>
      </c>
      <c r="C192" s="8"/>
      <c r="D192" s="8" t="s">
        <v>151</v>
      </c>
      <c r="E192" s="62">
        <f>E193</f>
        <v>2200</v>
      </c>
      <c r="F192" s="62">
        <f>F193</f>
        <v>2880</v>
      </c>
      <c r="G192" s="62">
        <f>G193</f>
        <v>2880</v>
      </c>
      <c r="H192" s="163">
        <f t="shared" si="15"/>
        <v>130.9090909090909</v>
      </c>
      <c r="I192" s="87">
        <f t="shared" si="16"/>
        <v>100</v>
      </c>
      <c r="K192" s="144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17"/>
      <c r="AB192" s="108"/>
      <c r="AF192" s="150"/>
      <c r="AG192" s="151"/>
      <c r="AH192" s="152"/>
    </row>
    <row r="193" spans="1:34" ht="32.25" outlineLevel="6" thickBot="1">
      <c r="A193" s="38" t="s">
        <v>53</v>
      </c>
      <c r="B193" s="35">
        <v>951</v>
      </c>
      <c r="C193" s="36"/>
      <c r="D193" s="36" t="s">
        <v>309</v>
      </c>
      <c r="E193" s="61">
        <v>2200</v>
      </c>
      <c r="F193" s="61">
        <v>2880</v>
      </c>
      <c r="G193" s="61">
        <v>2880</v>
      </c>
      <c r="H193" s="163">
        <f t="shared" si="15"/>
        <v>130.9090909090909</v>
      </c>
      <c r="I193" s="87">
        <f t="shared" si="16"/>
        <v>100</v>
      </c>
      <c r="K193" s="109" t="e">
        <f>#REF!</f>
        <v>#REF!</v>
      </c>
      <c r="L193" s="110" t="e">
        <f>#REF!</f>
        <v>#REF!</v>
      </c>
      <c r="M193" s="110" t="e">
        <f>#REF!</f>
        <v>#REF!</v>
      </c>
      <c r="N193" s="110" t="e">
        <f>#REF!</f>
        <v>#REF!</v>
      </c>
      <c r="O193" s="110" t="e">
        <f>#REF!</f>
        <v>#REF!</v>
      </c>
      <c r="P193" s="110" t="e">
        <f>#REF!</f>
        <v>#REF!</v>
      </c>
      <c r="Q193" s="110" t="e">
        <f>#REF!</f>
        <v>#REF!</v>
      </c>
      <c r="R193" s="110" t="e">
        <f>#REF!</f>
        <v>#REF!</v>
      </c>
      <c r="S193" s="110" t="e">
        <f>#REF!</f>
        <v>#REF!</v>
      </c>
      <c r="T193" s="110" t="e">
        <f>#REF!</f>
        <v>#REF!</v>
      </c>
      <c r="U193" s="110" t="e">
        <f>#REF!</f>
        <v>#REF!</v>
      </c>
      <c r="V193" s="110" t="e">
        <f>#REF!</f>
        <v>#REF!</v>
      </c>
      <c r="W193" s="110" t="e">
        <f>#REF!</f>
        <v>#REF!</v>
      </c>
      <c r="X193" s="110" t="e">
        <f>#REF!</f>
        <v>#REF!</v>
      </c>
      <c r="Y193" s="110" t="e">
        <f>#REF!</f>
        <v>#REF!</v>
      </c>
      <c r="Z193" s="110" t="e">
        <f>#REF!</f>
        <v>#REF!</v>
      </c>
      <c r="AA193" s="120" t="e">
        <f>#REF!</f>
        <v>#REF!</v>
      </c>
      <c r="AB193" s="108" t="e">
        <f aca="true" t="shared" si="17" ref="AB193:AB199">AA193/E191*100</f>
        <v>#REF!</v>
      </c>
      <c r="AF193" s="155"/>
      <c r="AG193" s="151"/>
      <c r="AH193" s="155"/>
    </row>
    <row r="194" spans="1:34" ht="16.5" outlineLevel="6" thickBot="1">
      <c r="A194" s="7" t="s">
        <v>20</v>
      </c>
      <c r="B194" s="12">
        <v>951</v>
      </c>
      <c r="C194" s="8"/>
      <c r="D194" s="8" t="s">
        <v>151</v>
      </c>
      <c r="E194" s="62">
        <f>E195</f>
        <v>0</v>
      </c>
      <c r="F194" s="62">
        <f>F195</f>
        <v>0</v>
      </c>
      <c r="G194" s="62">
        <f>G195</f>
        <v>0</v>
      </c>
      <c r="H194" s="163">
        <v>0</v>
      </c>
      <c r="I194" s="87" t="e">
        <f t="shared" si="16"/>
        <v>#DIV/0!</v>
      </c>
      <c r="K194" s="135" t="e">
        <f>#REF!</f>
        <v>#REF!</v>
      </c>
      <c r="L194" s="136" t="e">
        <f>#REF!</f>
        <v>#REF!</v>
      </c>
      <c r="M194" s="136" t="e">
        <f>#REF!</f>
        <v>#REF!</v>
      </c>
      <c r="N194" s="136" t="e">
        <f>#REF!</f>
        <v>#REF!</v>
      </c>
      <c r="O194" s="136" t="e">
        <f>#REF!</f>
        <v>#REF!</v>
      </c>
      <c r="P194" s="136" t="e">
        <f>#REF!</f>
        <v>#REF!</v>
      </c>
      <c r="Q194" s="136" t="e">
        <f>#REF!</f>
        <v>#REF!</v>
      </c>
      <c r="R194" s="136" t="e">
        <f>#REF!</f>
        <v>#REF!</v>
      </c>
      <c r="S194" s="136" t="e">
        <f>#REF!</f>
        <v>#REF!</v>
      </c>
      <c r="T194" s="136" t="e">
        <f>#REF!</f>
        <v>#REF!</v>
      </c>
      <c r="U194" s="136" t="e">
        <f>#REF!</f>
        <v>#REF!</v>
      </c>
      <c r="V194" s="136" t="e">
        <f>#REF!</f>
        <v>#REF!</v>
      </c>
      <c r="W194" s="136" t="e">
        <f>#REF!</f>
        <v>#REF!</v>
      </c>
      <c r="X194" s="136" t="e">
        <f>#REF!</f>
        <v>#REF!</v>
      </c>
      <c r="Y194" s="136" t="e">
        <f>#REF!</f>
        <v>#REF!</v>
      </c>
      <c r="Z194" s="136" t="e">
        <f>#REF!</f>
        <v>#REF!</v>
      </c>
      <c r="AA194" s="136" t="e">
        <f>#REF!</f>
        <v>#REF!</v>
      </c>
      <c r="AB194" s="108" t="e">
        <f t="shared" si="17"/>
        <v>#REF!</v>
      </c>
      <c r="AF194" s="150"/>
      <c r="AG194" s="151"/>
      <c r="AH194" s="152"/>
    </row>
    <row r="195" spans="1:34" ht="32.25" customHeight="1" outlineLevel="6" thickBot="1">
      <c r="A195" s="34" t="s">
        <v>54</v>
      </c>
      <c r="B195" s="35">
        <v>951</v>
      </c>
      <c r="C195" s="36"/>
      <c r="D195" s="36" t="s">
        <v>157</v>
      </c>
      <c r="E195" s="61">
        <v>0</v>
      </c>
      <c r="F195" s="61">
        <v>0</v>
      </c>
      <c r="G195" s="61">
        <v>0</v>
      </c>
      <c r="H195" s="163">
        <v>0</v>
      </c>
      <c r="I195" s="87" t="e">
        <f t="shared" si="16"/>
        <v>#DIV/0!</v>
      </c>
      <c r="K195" s="112" t="e">
        <f>#REF!</f>
        <v>#REF!</v>
      </c>
      <c r="L195" s="113" t="e">
        <f>#REF!</f>
        <v>#REF!</v>
      </c>
      <c r="M195" s="113" t="e">
        <f>#REF!</f>
        <v>#REF!</v>
      </c>
      <c r="N195" s="113" t="e">
        <f>#REF!</f>
        <v>#REF!</v>
      </c>
      <c r="O195" s="113" t="e">
        <f>#REF!</f>
        <v>#REF!</v>
      </c>
      <c r="P195" s="113" t="e">
        <f>#REF!</f>
        <v>#REF!</v>
      </c>
      <c r="Q195" s="113" t="e">
        <f>#REF!</f>
        <v>#REF!</v>
      </c>
      <c r="R195" s="113" t="e">
        <f>#REF!</f>
        <v>#REF!</v>
      </c>
      <c r="S195" s="113" t="e">
        <f>#REF!</f>
        <v>#REF!</v>
      </c>
      <c r="T195" s="113" t="e">
        <f>#REF!</f>
        <v>#REF!</v>
      </c>
      <c r="U195" s="113" t="e">
        <f>#REF!</f>
        <v>#REF!</v>
      </c>
      <c r="V195" s="113" t="e">
        <f>#REF!</f>
        <v>#REF!</v>
      </c>
      <c r="W195" s="113" t="e">
        <f>#REF!</f>
        <v>#REF!</v>
      </c>
      <c r="X195" s="113" t="e">
        <f>#REF!</f>
        <v>#REF!</v>
      </c>
      <c r="Y195" s="113" t="e">
        <f>#REF!</f>
        <v>#REF!</v>
      </c>
      <c r="Z195" s="113" t="e">
        <f>#REF!</f>
        <v>#REF!</v>
      </c>
      <c r="AA195" s="114" t="e">
        <f>#REF!</f>
        <v>#REF!</v>
      </c>
      <c r="AB195" s="108" t="e">
        <f t="shared" si="17"/>
        <v>#REF!</v>
      </c>
      <c r="AF195" s="150"/>
      <c r="AG195" s="151"/>
      <c r="AH195" s="152"/>
    </row>
    <row r="196" spans="1:34" ht="18.75" customHeight="1" outlineLevel="6" thickBot="1">
      <c r="A196" s="7" t="s">
        <v>55</v>
      </c>
      <c r="B196" s="12">
        <v>951</v>
      </c>
      <c r="C196" s="8"/>
      <c r="D196" s="8" t="s">
        <v>151</v>
      </c>
      <c r="E196" s="62">
        <f>E197</f>
        <v>100</v>
      </c>
      <c r="F196" s="62">
        <f>F197</f>
        <v>100</v>
      </c>
      <c r="G196" s="62">
        <f>G197</f>
        <v>0</v>
      </c>
      <c r="H196" s="163">
        <f t="shared" si="15"/>
        <v>0</v>
      </c>
      <c r="I196" s="87">
        <f t="shared" si="16"/>
        <v>0</v>
      </c>
      <c r="K196" s="145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142"/>
      <c r="AA196" s="119">
        <v>48.715</v>
      </c>
      <c r="AB196" s="108" t="e">
        <f t="shared" si="17"/>
        <v>#DIV/0!</v>
      </c>
      <c r="AF196" s="150"/>
      <c r="AG196" s="151"/>
      <c r="AH196" s="152"/>
    </row>
    <row r="197" spans="1:34" ht="48.75" customHeight="1" outlineLevel="6" thickBot="1">
      <c r="A197" s="34" t="s">
        <v>56</v>
      </c>
      <c r="B197" s="35">
        <v>951</v>
      </c>
      <c r="C197" s="36"/>
      <c r="D197" s="36" t="s">
        <v>158</v>
      </c>
      <c r="E197" s="61">
        <v>100</v>
      </c>
      <c r="F197" s="61">
        <v>100</v>
      </c>
      <c r="G197" s="61">
        <v>0</v>
      </c>
      <c r="H197" s="163">
        <f t="shared" si="15"/>
        <v>0</v>
      </c>
      <c r="I197" s="87">
        <f t="shared" si="16"/>
        <v>0</v>
      </c>
      <c r="K197" s="112" t="e">
        <f>#REF!</f>
        <v>#REF!</v>
      </c>
      <c r="L197" s="113" t="e">
        <f>#REF!</f>
        <v>#REF!</v>
      </c>
      <c r="M197" s="113" t="e">
        <f>#REF!</f>
        <v>#REF!</v>
      </c>
      <c r="N197" s="113" t="e">
        <f>#REF!</f>
        <v>#REF!</v>
      </c>
      <c r="O197" s="113" t="e">
        <f>#REF!</f>
        <v>#REF!</v>
      </c>
      <c r="P197" s="113" t="e">
        <f>#REF!</f>
        <v>#REF!</v>
      </c>
      <c r="Q197" s="113" t="e">
        <f>#REF!</f>
        <v>#REF!</v>
      </c>
      <c r="R197" s="113" t="e">
        <f>#REF!</f>
        <v>#REF!</v>
      </c>
      <c r="S197" s="113" t="e">
        <f>#REF!</f>
        <v>#REF!</v>
      </c>
      <c r="T197" s="113" t="e">
        <f>#REF!</f>
        <v>#REF!</v>
      </c>
      <c r="U197" s="113" t="e">
        <f>#REF!</f>
        <v>#REF!</v>
      </c>
      <c r="V197" s="113" t="e">
        <f>#REF!</f>
        <v>#REF!</v>
      </c>
      <c r="W197" s="113" t="e">
        <f>#REF!</f>
        <v>#REF!</v>
      </c>
      <c r="X197" s="113" t="e">
        <f>#REF!</f>
        <v>#REF!</v>
      </c>
      <c r="Y197" s="113" t="e">
        <f>#REF!</f>
        <v>#REF!</v>
      </c>
      <c r="Z197" s="113" t="e">
        <f>#REF!</f>
        <v>#REF!</v>
      </c>
      <c r="AA197" s="114" t="e">
        <f>#REF!</f>
        <v>#REF!</v>
      </c>
      <c r="AB197" s="108" t="e">
        <f t="shared" si="17"/>
        <v>#REF!</v>
      </c>
      <c r="AF197" s="150"/>
      <c r="AG197" s="151"/>
      <c r="AH197" s="152"/>
    </row>
    <row r="198" spans="1:34" ht="18" customHeight="1" outlineLevel="6" thickBot="1">
      <c r="A198" s="39" t="s">
        <v>21</v>
      </c>
      <c r="B198" s="12">
        <v>951</v>
      </c>
      <c r="C198" s="8"/>
      <c r="D198" s="8" t="s">
        <v>151</v>
      </c>
      <c r="E198" s="62">
        <f>E199+E200</f>
        <v>21210</v>
      </c>
      <c r="F198" s="62">
        <f>F199+F200</f>
        <v>21210</v>
      </c>
      <c r="G198" s="62">
        <f>G199+G200</f>
        <v>21210</v>
      </c>
      <c r="H198" s="163">
        <f t="shared" si="15"/>
        <v>100</v>
      </c>
      <c r="I198" s="87">
        <f t="shared" si="16"/>
        <v>100</v>
      </c>
      <c r="K198" s="132" t="e">
        <f>#REF!</f>
        <v>#REF!</v>
      </c>
      <c r="L198" s="133" t="e">
        <f>#REF!</f>
        <v>#REF!</v>
      </c>
      <c r="M198" s="133" t="e">
        <f>#REF!</f>
        <v>#REF!</v>
      </c>
      <c r="N198" s="133" t="e">
        <f>#REF!</f>
        <v>#REF!</v>
      </c>
      <c r="O198" s="133" t="e">
        <f>#REF!</f>
        <v>#REF!</v>
      </c>
      <c r="P198" s="133" t="e">
        <f>#REF!</f>
        <v>#REF!</v>
      </c>
      <c r="Q198" s="133" t="e">
        <f>#REF!</f>
        <v>#REF!</v>
      </c>
      <c r="R198" s="133" t="e">
        <f>#REF!</f>
        <v>#REF!</v>
      </c>
      <c r="S198" s="133" t="e">
        <f>#REF!</f>
        <v>#REF!</v>
      </c>
      <c r="T198" s="133" t="e">
        <f>#REF!</f>
        <v>#REF!</v>
      </c>
      <c r="U198" s="133" t="e">
        <f>#REF!</f>
        <v>#REF!</v>
      </c>
      <c r="V198" s="133" t="e">
        <f>#REF!</f>
        <v>#REF!</v>
      </c>
      <c r="W198" s="133" t="e">
        <f>#REF!</f>
        <v>#REF!</v>
      </c>
      <c r="X198" s="133" t="e">
        <f>#REF!</f>
        <v>#REF!</v>
      </c>
      <c r="Y198" s="133" t="e">
        <f>#REF!</f>
        <v>#REF!</v>
      </c>
      <c r="Z198" s="133" t="e">
        <f>#REF!</f>
        <v>#REF!</v>
      </c>
      <c r="AA198" s="134" t="e">
        <f>#REF!</f>
        <v>#REF!</v>
      </c>
      <c r="AB198" s="108" t="e">
        <f t="shared" si="17"/>
        <v>#REF!</v>
      </c>
      <c r="AF198" s="150"/>
      <c r="AG198" s="151"/>
      <c r="AH198" s="152"/>
    </row>
    <row r="199" spans="1:34" ht="48" outlineLevel="6" thickBot="1">
      <c r="A199" s="34" t="s">
        <v>57</v>
      </c>
      <c r="B199" s="35">
        <v>951</v>
      </c>
      <c r="C199" s="36"/>
      <c r="D199" s="36" t="s">
        <v>310</v>
      </c>
      <c r="E199" s="61">
        <v>3396.371</v>
      </c>
      <c r="F199" s="61">
        <v>3396.371</v>
      </c>
      <c r="G199" s="61">
        <v>3396.371</v>
      </c>
      <c r="H199" s="163">
        <f t="shared" si="15"/>
        <v>100</v>
      </c>
      <c r="I199" s="87">
        <f t="shared" si="16"/>
        <v>100</v>
      </c>
      <c r="K199" s="135" t="e">
        <f>#REF!</f>
        <v>#REF!</v>
      </c>
      <c r="L199" s="136" t="e">
        <f>#REF!</f>
        <v>#REF!</v>
      </c>
      <c r="M199" s="136" t="e">
        <f>#REF!</f>
        <v>#REF!</v>
      </c>
      <c r="N199" s="136" t="e">
        <f>#REF!</f>
        <v>#REF!</v>
      </c>
      <c r="O199" s="136" t="e">
        <f>#REF!</f>
        <v>#REF!</v>
      </c>
      <c r="P199" s="136" t="e">
        <f>#REF!</f>
        <v>#REF!</v>
      </c>
      <c r="Q199" s="136" t="e">
        <f>#REF!</f>
        <v>#REF!</v>
      </c>
      <c r="R199" s="136" t="e">
        <f>#REF!</f>
        <v>#REF!</v>
      </c>
      <c r="S199" s="136" t="e">
        <f>#REF!</f>
        <v>#REF!</v>
      </c>
      <c r="T199" s="136" t="e">
        <f>#REF!</f>
        <v>#REF!</v>
      </c>
      <c r="U199" s="136" t="e">
        <f>#REF!</f>
        <v>#REF!</v>
      </c>
      <c r="V199" s="136" t="e">
        <f>#REF!</f>
        <v>#REF!</v>
      </c>
      <c r="W199" s="136" t="e">
        <f>#REF!</f>
        <v>#REF!</v>
      </c>
      <c r="X199" s="136" t="e">
        <f>#REF!</f>
        <v>#REF!</v>
      </c>
      <c r="Y199" s="136" t="e">
        <f>#REF!</f>
        <v>#REF!</v>
      </c>
      <c r="Z199" s="136" t="e">
        <f>#REF!</f>
        <v>#REF!</v>
      </c>
      <c r="AA199" s="137" t="e">
        <f>#REF!</f>
        <v>#REF!</v>
      </c>
      <c r="AB199" s="108" t="e">
        <f t="shared" si="17"/>
        <v>#REF!</v>
      </c>
      <c r="AF199" s="153"/>
      <c r="AG199" s="151"/>
      <c r="AH199" s="155"/>
    </row>
    <row r="200" spans="1:34" ht="48" outlineLevel="6" thickBot="1">
      <c r="A200" s="34" t="s">
        <v>188</v>
      </c>
      <c r="B200" s="35">
        <v>951</v>
      </c>
      <c r="C200" s="36"/>
      <c r="D200" s="36" t="s">
        <v>189</v>
      </c>
      <c r="E200" s="61">
        <v>17813.629</v>
      </c>
      <c r="F200" s="61">
        <v>17813.629</v>
      </c>
      <c r="G200" s="61">
        <v>17813.629</v>
      </c>
      <c r="H200" s="163">
        <f t="shared" si="15"/>
        <v>100</v>
      </c>
      <c r="I200" s="87">
        <f t="shared" si="16"/>
        <v>100</v>
      </c>
      <c r="K200" s="115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29"/>
      <c r="AB200" s="108"/>
      <c r="AF200" s="153"/>
      <c r="AG200" s="151"/>
      <c r="AH200" s="155"/>
    </row>
    <row r="201" spans="1:34" ht="33.75" customHeight="1" outlineLevel="6" thickBot="1">
      <c r="A201" s="73" t="s">
        <v>19</v>
      </c>
      <c r="B201" s="74" t="s">
        <v>18</v>
      </c>
      <c r="C201" s="75"/>
      <c r="D201" s="74" t="s">
        <v>139</v>
      </c>
      <c r="E201" s="76">
        <f>E211+E204+E202+E209+E207</f>
        <v>19697</v>
      </c>
      <c r="F201" s="76">
        <f>F211+F204+F202+F209+F207</f>
        <v>21533.34084</v>
      </c>
      <c r="G201" s="76">
        <f>G211+G204+G202+G209+G207</f>
        <v>20690.851000000002</v>
      </c>
      <c r="H201" s="163">
        <f t="shared" si="15"/>
        <v>105.04569731431184</v>
      </c>
      <c r="I201" s="87">
        <f t="shared" si="16"/>
        <v>96.08750984689286</v>
      </c>
      <c r="K201" s="115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29"/>
      <c r="AB201" s="108"/>
      <c r="AF201" s="150"/>
      <c r="AG201" s="151"/>
      <c r="AH201" s="152"/>
    </row>
    <row r="202" spans="1:34" ht="33.75" customHeight="1" outlineLevel="6" thickBot="1">
      <c r="A202" s="72" t="s">
        <v>96</v>
      </c>
      <c r="B202" s="79" t="s">
        <v>18</v>
      </c>
      <c r="C202" s="80"/>
      <c r="D202" s="79" t="s">
        <v>151</v>
      </c>
      <c r="E202" s="66">
        <f>E203</f>
        <v>4352</v>
      </c>
      <c r="F202" s="66">
        <f>F203</f>
        <v>4514.64469</v>
      </c>
      <c r="G202" s="66">
        <f>G203</f>
        <v>4514.645</v>
      </c>
      <c r="H202" s="163">
        <f t="shared" si="15"/>
        <v>103.73724724264707</v>
      </c>
      <c r="I202" s="87">
        <f t="shared" si="16"/>
        <v>100.00000686654258</v>
      </c>
      <c r="K202" s="115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29"/>
      <c r="AB202" s="108"/>
      <c r="AF202" s="150"/>
      <c r="AG202" s="151"/>
      <c r="AH202" s="152"/>
    </row>
    <row r="203" spans="1:34" ht="16.5" outlineLevel="6" thickBot="1">
      <c r="A203" s="34" t="s">
        <v>179</v>
      </c>
      <c r="B203" s="81" t="s">
        <v>18</v>
      </c>
      <c r="C203" s="82"/>
      <c r="D203" s="81" t="s">
        <v>178</v>
      </c>
      <c r="E203" s="65">
        <v>4352</v>
      </c>
      <c r="F203" s="65">
        <v>4514.64469</v>
      </c>
      <c r="G203" s="65">
        <v>4514.645</v>
      </c>
      <c r="H203" s="163">
        <f t="shared" si="15"/>
        <v>103.73724724264707</v>
      </c>
      <c r="I203" s="87">
        <f t="shared" si="16"/>
        <v>100.00000686654258</v>
      </c>
      <c r="K203" s="105" t="e">
        <f>#REF!+#REF!</f>
        <v>#REF!</v>
      </c>
      <c r="L203" s="106" t="e">
        <f>#REF!+#REF!</f>
        <v>#REF!</v>
      </c>
      <c r="M203" s="106" t="e">
        <f>#REF!+#REF!</f>
        <v>#REF!</v>
      </c>
      <c r="N203" s="106" t="e">
        <f>#REF!+#REF!</f>
        <v>#REF!</v>
      </c>
      <c r="O203" s="106" t="e">
        <f>#REF!+#REF!</f>
        <v>#REF!</v>
      </c>
      <c r="P203" s="106" t="e">
        <f>#REF!+#REF!</f>
        <v>#REF!</v>
      </c>
      <c r="Q203" s="106" t="e">
        <f>#REF!+#REF!</f>
        <v>#REF!</v>
      </c>
      <c r="R203" s="106" t="e">
        <f>#REF!+#REF!</f>
        <v>#REF!</v>
      </c>
      <c r="S203" s="106" t="e">
        <f>#REF!+#REF!</f>
        <v>#REF!</v>
      </c>
      <c r="T203" s="106" t="e">
        <f>#REF!+#REF!</f>
        <v>#REF!</v>
      </c>
      <c r="U203" s="106" t="e">
        <f>#REF!+#REF!</f>
        <v>#REF!</v>
      </c>
      <c r="V203" s="106" t="e">
        <f>#REF!+#REF!</f>
        <v>#REF!</v>
      </c>
      <c r="W203" s="106" t="e">
        <f>#REF!+#REF!</f>
        <v>#REF!</v>
      </c>
      <c r="X203" s="106" t="e">
        <f>#REF!+#REF!</f>
        <v>#REF!</v>
      </c>
      <c r="Y203" s="106" t="e">
        <f>#REF!+#REF!</f>
        <v>#REF!</v>
      </c>
      <c r="Z203" s="106" t="e">
        <f>#REF!+#REF!</f>
        <v>#REF!</v>
      </c>
      <c r="AA203" s="107" t="e">
        <f>#REF!+#REF!</f>
        <v>#REF!</v>
      </c>
      <c r="AB203" s="108" t="e">
        <f>AA203/E201*100</f>
        <v>#REF!</v>
      </c>
      <c r="AF203" s="155"/>
      <c r="AG203" s="151"/>
      <c r="AH203" s="155"/>
    </row>
    <row r="204" spans="1:34" ht="16.5" outlineLevel="6" thickBot="1">
      <c r="A204" s="72" t="s">
        <v>88</v>
      </c>
      <c r="B204" s="79" t="s">
        <v>18</v>
      </c>
      <c r="C204" s="80"/>
      <c r="D204" s="79" t="s">
        <v>151</v>
      </c>
      <c r="E204" s="66">
        <f>E206+E205</f>
        <v>10000</v>
      </c>
      <c r="F204" s="66">
        <f>F206+F205</f>
        <v>12173.69615</v>
      </c>
      <c r="G204" s="66">
        <f>G206+G205</f>
        <v>12173.696</v>
      </c>
      <c r="H204" s="163">
        <f t="shared" si="15"/>
        <v>121.73696000000001</v>
      </c>
      <c r="I204" s="87">
        <f t="shared" si="16"/>
        <v>99.9999987678352</v>
      </c>
      <c r="K204" s="146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6"/>
      <c r="AB204" s="108"/>
      <c r="AF204" s="150"/>
      <c r="AG204" s="151"/>
      <c r="AH204" s="152"/>
    </row>
    <row r="205" spans="1:34" ht="16.5" outlineLevel="6" thickBot="1">
      <c r="A205" s="34" t="s">
        <v>179</v>
      </c>
      <c r="B205" s="81" t="s">
        <v>18</v>
      </c>
      <c r="C205" s="82"/>
      <c r="D205" s="81" t="s">
        <v>178</v>
      </c>
      <c r="E205" s="65">
        <v>10000</v>
      </c>
      <c r="F205" s="65">
        <v>12173.69615</v>
      </c>
      <c r="G205" s="65">
        <v>12173.696</v>
      </c>
      <c r="H205" s="163">
        <f t="shared" si="15"/>
        <v>121.73696000000001</v>
      </c>
      <c r="I205" s="87">
        <f t="shared" si="16"/>
        <v>99.9999987678352</v>
      </c>
      <c r="K205" s="146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6"/>
      <c r="AB205" s="108"/>
      <c r="AF205" s="155"/>
      <c r="AG205" s="151"/>
      <c r="AH205" s="155"/>
    </row>
    <row r="206" spans="1:34" ht="16.5" outlineLevel="6" thickBot="1">
      <c r="A206" s="34" t="s">
        <v>80</v>
      </c>
      <c r="B206" s="81" t="s">
        <v>18</v>
      </c>
      <c r="C206" s="82"/>
      <c r="D206" s="81" t="s">
        <v>143</v>
      </c>
      <c r="E206" s="65">
        <v>0</v>
      </c>
      <c r="F206" s="65">
        <v>0</v>
      </c>
      <c r="G206" s="65">
        <v>0</v>
      </c>
      <c r="H206" s="163">
        <v>0</v>
      </c>
      <c r="I206" s="87" t="e">
        <f aca="true" t="shared" si="18" ref="I206:I212">G206/F206*100</f>
        <v>#DIV/0!</v>
      </c>
      <c r="K206" s="146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6"/>
      <c r="AB206" s="108"/>
      <c r="AF206" s="150"/>
      <c r="AG206" s="151"/>
      <c r="AH206" s="152"/>
    </row>
    <row r="207" spans="1:34" ht="16.5" outlineLevel="6" thickBot="1">
      <c r="A207" s="72" t="s">
        <v>180</v>
      </c>
      <c r="B207" s="79" t="s">
        <v>18</v>
      </c>
      <c r="C207" s="80"/>
      <c r="D207" s="79" t="s">
        <v>151</v>
      </c>
      <c r="E207" s="66">
        <f>E208</f>
        <v>500</v>
      </c>
      <c r="F207" s="66">
        <f>F208</f>
        <v>0</v>
      </c>
      <c r="G207" s="66">
        <f>G208</f>
        <v>0</v>
      </c>
      <c r="H207" s="163">
        <f aca="true" t="shared" si="19" ref="H206:H212">G207/E207*100</f>
        <v>0</v>
      </c>
      <c r="I207" s="87" t="e">
        <f t="shared" si="18"/>
        <v>#DIV/0!</v>
      </c>
      <c r="K207" s="146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6"/>
      <c r="AB207" s="108"/>
      <c r="AF207" s="150"/>
      <c r="AG207" s="151"/>
      <c r="AH207" s="152"/>
    </row>
    <row r="208" spans="1:34" ht="16.5" outlineLevel="6" thickBot="1">
      <c r="A208" s="34" t="s">
        <v>179</v>
      </c>
      <c r="B208" s="81" t="s">
        <v>18</v>
      </c>
      <c r="C208" s="82"/>
      <c r="D208" s="81" t="s">
        <v>178</v>
      </c>
      <c r="E208" s="65">
        <v>500</v>
      </c>
      <c r="F208" s="65">
        <v>0</v>
      </c>
      <c r="G208" s="65">
        <v>0</v>
      </c>
      <c r="H208" s="163">
        <f t="shared" si="19"/>
        <v>0</v>
      </c>
      <c r="I208" s="87" t="e">
        <f t="shared" si="18"/>
        <v>#DIV/0!</v>
      </c>
      <c r="K208" s="146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6"/>
      <c r="AB208" s="108"/>
      <c r="AF208" s="150"/>
      <c r="AG208" s="151"/>
      <c r="AH208" s="152"/>
    </row>
    <row r="209" spans="1:34" ht="16.5" outlineLevel="6" thickBot="1">
      <c r="A209" s="7" t="s">
        <v>11</v>
      </c>
      <c r="B209" s="79" t="s">
        <v>18</v>
      </c>
      <c r="C209" s="80"/>
      <c r="D209" s="79" t="s">
        <v>151</v>
      </c>
      <c r="E209" s="66">
        <f>E210</f>
        <v>0</v>
      </c>
      <c r="F209" s="66">
        <f>F210</f>
        <v>0</v>
      </c>
      <c r="G209" s="66">
        <f>G210</f>
        <v>0</v>
      </c>
      <c r="H209" s="163">
        <v>0</v>
      </c>
      <c r="I209" s="87" t="e">
        <f t="shared" si="18"/>
        <v>#DIV/0!</v>
      </c>
      <c r="K209" s="146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6"/>
      <c r="AB209" s="108"/>
      <c r="AF209" s="150"/>
      <c r="AG209" s="151"/>
      <c r="AH209" s="152"/>
    </row>
    <row r="210" spans="1:34" ht="16.5" outlineLevel="6" thickBot="1">
      <c r="A210" s="34" t="s">
        <v>80</v>
      </c>
      <c r="B210" s="81" t="s">
        <v>18</v>
      </c>
      <c r="C210" s="82"/>
      <c r="D210" s="81" t="s">
        <v>143</v>
      </c>
      <c r="E210" s="65">
        <v>0</v>
      </c>
      <c r="F210" s="65">
        <v>0</v>
      </c>
      <c r="G210" s="65">
        <v>0</v>
      </c>
      <c r="H210" s="163">
        <v>0</v>
      </c>
      <c r="I210" s="87" t="e">
        <f t="shared" si="18"/>
        <v>#DIV/0!</v>
      </c>
      <c r="K210" s="146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6"/>
      <c r="AB210" s="108"/>
      <c r="AF210" s="150"/>
      <c r="AG210" s="151"/>
      <c r="AH210" s="152"/>
    </row>
    <row r="211" spans="1:34" ht="16.5" outlineLevel="6" thickBot="1">
      <c r="A211" s="7" t="s">
        <v>14</v>
      </c>
      <c r="B211" s="12">
        <v>953</v>
      </c>
      <c r="C211" s="8"/>
      <c r="D211" s="8" t="s">
        <v>151</v>
      </c>
      <c r="E211" s="62">
        <f>E212</f>
        <v>4845</v>
      </c>
      <c r="F211" s="62">
        <f>F212</f>
        <v>4845</v>
      </c>
      <c r="G211" s="62">
        <f>G212</f>
        <v>4002.51</v>
      </c>
      <c r="H211" s="163">
        <f t="shared" si="19"/>
        <v>82.61114551083591</v>
      </c>
      <c r="I211" s="87">
        <f t="shared" si="18"/>
        <v>82.61114551083591</v>
      </c>
      <c r="K211" s="146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6"/>
      <c r="AB211" s="108"/>
      <c r="AF211" s="150"/>
      <c r="AG211" s="151"/>
      <c r="AH211" s="152"/>
    </row>
    <row r="212" spans="1:34" ht="48" outlineLevel="6" thickBot="1">
      <c r="A212" s="38" t="s">
        <v>67</v>
      </c>
      <c r="B212" s="35">
        <v>953</v>
      </c>
      <c r="C212" s="36"/>
      <c r="D212" s="36" t="s">
        <v>159</v>
      </c>
      <c r="E212" s="61">
        <v>4845</v>
      </c>
      <c r="F212" s="61">
        <v>4845</v>
      </c>
      <c r="G212" s="61">
        <v>4002.51</v>
      </c>
      <c r="H212" s="163">
        <f t="shared" si="19"/>
        <v>82.61114551083591</v>
      </c>
      <c r="I212" s="87">
        <f t="shared" si="18"/>
        <v>82.61114551083591</v>
      </c>
      <c r="K212" s="146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6"/>
      <c r="AB212" s="108"/>
      <c r="AF212" s="153"/>
      <c r="AG212" s="151"/>
      <c r="AH212" s="153"/>
    </row>
    <row r="213" spans="1:34" ht="19.5" outlineLevel="6" thickBot="1">
      <c r="A213" s="22" t="s">
        <v>3</v>
      </c>
      <c r="B213" s="22"/>
      <c r="C213" s="22"/>
      <c r="D213" s="22"/>
      <c r="E213" s="148">
        <f>E9+E146+0.002</f>
        <v>910850.3081799998</v>
      </c>
      <c r="F213" s="148">
        <f>F9+F146</f>
        <v>1172543.54979</v>
      </c>
      <c r="G213" s="148">
        <f>G9+G146+0.001</f>
        <v>1126738.6639999999</v>
      </c>
      <c r="H213" s="163">
        <f>G213/E213*100</f>
        <v>123.70184802938407</v>
      </c>
      <c r="I213" s="87">
        <f>G213/F213*100</f>
        <v>96.09354502882185</v>
      </c>
      <c r="K213" s="115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7"/>
      <c r="AB213" s="108"/>
      <c r="AF213" s="150"/>
      <c r="AG213" s="151"/>
      <c r="AH213" s="152"/>
    </row>
    <row r="214" spans="1:34" ht="49.5" customHeight="1" outlineLevel="6">
      <c r="A214" s="1"/>
      <c r="B214" s="15"/>
      <c r="C214" s="1"/>
      <c r="D214" s="1"/>
      <c r="E214" s="1"/>
      <c r="F214" s="1"/>
      <c r="G214" s="1"/>
      <c r="H214" s="1"/>
      <c r="I214" s="1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31"/>
      <c r="AB214" s="30"/>
      <c r="AF214" s="150"/>
      <c r="AG214" s="151"/>
      <c r="AH214" s="152"/>
    </row>
    <row r="215" spans="1:34" ht="18.75">
      <c r="A215" s="3"/>
      <c r="B215" s="3"/>
      <c r="C215" s="3"/>
      <c r="D215" s="3"/>
      <c r="E215" s="3"/>
      <c r="F215" s="3"/>
      <c r="G215" s="3"/>
      <c r="H215" s="3"/>
      <c r="I215" s="3"/>
      <c r="J215" s="169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32"/>
      <c r="AB215" s="27"/>
      <c r="AF215" s="158"/>
      <c r="AG215" s="151"/>
      <c r="AH215" s="158"/>
    </row>
    <row r="216" spans="10:26" ht="15.75">
      <c r="J216" s="17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5.75">
      <c r="J217" s="17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>
      <c r="J218" s="170"/>
    </row>
    <row r="220" ht="15.75">
      <c r="J220" s="172"/>
    </row>
    <row r="222" ht="15.75">
      <c r="J222" s="170"/>
    </row>
  </sheetData>
  <sheetProtection/>
  <autoFilter ref="A8:I213"/>
  <mergeCells count="5">
    <mergeCell ref="A6:I6"/>
    <mergeCell ref="G1:I1"/>
    <mergeCell ref="G2:I2"/>
    <mergeCell ref="G3:I3"/>
    <mergeCell ref="A5:I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6" r:id="rId1"/>
  <colBreaks count="1" manualBreakCount="1">
    <brk id="9" max="2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2020-05-22T00:00:06Z</cp:lastPrinted>
  <dcterms:created xsi:type="dcterms:W3CDTF">2008-11-11T04:53:42Z</dcterms:created>
  <dcterms:modified xsi:type="dcterms:W3CDTF">2020-05-31T22:33:56Z</dcterms:modified>
  <cp:category/>
  <cp:version/>
  <cp:contentType/>
  <cp:contentStatus/>
</cp:coreProperties>
</file>